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9" activeTab="0"/>
  </bookViews>
  <sheets>
    <sheet name="B. Summary of Requirements " sheetId="1" r:id="rId1"/>
    <sheet name="C. Increases Offsets " sheetId="2" r:id="rId2"/>
    <sheet name="D. Strategic Goals &amp; Objectives" sheetId="3" r:id="rId3"/>
    <sheet name="F. 2008 Crosswalk" sheetId="4" state="hidden" r:id="rId4"/>
    <sheet name="E. ATB Justification" sheetId="5" r:id="rId5"/>
    <sheet name="F. 2010 Crosswalk" sheetId="6" r:id="rId6"/>
    <sheet name="G. 2010 Crosswalk" sheetId="7" state="hidden" r:id="rId7"/>
    <sheet name="J. Financial Analysis (2)" sheetId="8" state="hidden" r:id="rId8"/>
    <sheet name="G. 2011 Crosswalk" sheetId="9" r:id="rId9"/>
    <sheet name="H. Reimbursable Resources" sheetId="10" r:id="rId10"/>
    <sheet name="I. Permanent Positions" sheetId="11" r:id="rId11"/>
    <sheet name="J. Financial Analysis" sheetId="12" r:id="rId12"/>
    <sheet name="K. Summary by Grade" sheetId="13" r:id="rId13"/>
    <sheet name="L. Summary by ObjClass" sheetId="14" r:id="rId14"/>
    <sheet name="N. Adjustment to Base" sheetId="15" state="hidden" r:id="rId15"/>
  </sheets>
  <externalReferences>
    <externalReference r:id="rId18"/>
    <externalReference r:id="rId19"/>
    <externalReference r:id="rId20"/>
    <externalReference r:id="rId21"/>
    <externalReference r:id="rId22"/>
    <externalReference r:id="rId23"/>
  </externalReferences>
  <definedNames>
    <definedName name="ATTORNEYSUPP" localSheetId="0">#REF!</definedName>
    <definedName name="ATTORNEYSUPP">#REF!</definedName>
    <definedName name="DL" localSheetId="0">'B. Summary of Requirements '!$A$3:$AC$57</definedName>
    <definedName name="DL">#REF!</definedName>
    <definedName name="EXECSUPP" localSheetId="0">'B. Summary of Requirements '!#REF!</definedName>
    <definedName name="EXECSUPP" localSheetId="1">#REF!</definedName>
    <definedName name="EXECSUPP" localSheetId="6">#REF!</definedName>
    <definedName name="EXECSUPP" localSheetId="8">#REF!</definedName>
    <definedName name="EXECSUPP" localSheetId="11">'[3]Sum of Req'!#REF!</definedName>
    <definedName name="EXECSUPP" localSheetId="7">'[3]Sum of Req'!#REF!</definedName>
    <definedName name="EXECSUPP" localSheetId="13">#REF!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0">'B. Summary of Requirements '!#REF!</definedName>
    <definedName name="GAROLLUP" localSheetId="1">#REF!</definedName>
    <definedName name="GAROLLUP" localSheetId="6">#REF!</definedName>
    <definedName name="GAROLLUP" localSheetId="8">#REF!</definedName>
    <definedName name="GAROLLUP" localSheetId="9">'[2]SumReq'!#REF!</definedName>
    <definedName name="GAROLLUP" localSheetId="11">'[3]Sum of Req'!#REF!</definedName>
    <definedName name="GAROLLUP" localSheetId="7">'[3]Sum of Req'!#REF!</definedName>
    <definedName name="GAROLLUP" localSheetId="13">#REF!</definedName>
    <definedName name="GAROLLUP">#REF!</definedName>
    <definedName name="hlhl0" localSheetId="4">'E. ATB Justification'!#REF!</definedName>
    <definedName name="INTEL" localSheetId="0">'B. Summary of Requirements '!#REF!</definedName>
    <definedName name="INTEL" localSheetId="1">#REF!</definedName>
    <definedName name="INTEL" localSheetId="6">#REF!</definedName>
    <definedName name="INTEL" localSheetId="8">#REF!</definedName>
    <definedName name="INTEL" localSheetId="11">'[3]Sum of Req'!#REF!</definedName>
    <definedName name="INTEL" localSheetId="7">'[3]Sum of Req'!#REF!</definedName>
    <definedName name="INTEL" localSheetId="13">#REF!</definedName>
    <definedName name="INTEL">#REF!</definedName>
    <definedName name="JMD" localSheetId="0">'B. Summary of Requirements '!#REF!</definedName>
    <definedName name="JMD" localSheetId="1">#REF!</definedName>
    <definedName name="JMD" localSheetId="6">#REF!</definedName>
    <definedName name="JMD" localSheetId="8">#REF!</definedName>
    <definedName name="JMD" localSheetId="11">'[3]Sum of Req'!#REF!</definedName>
    <definedName name="JMD" localSheetId="7">'[3]Sum of Req'!#REF!</definedName>
    <definedName name="JMD" localSheetId="13">#REF!</definedName>
    <definedName name="JMD">#REF!</definedName>
    <definedName name="OLE_LINK7" localSheetId="4">'E. ATB Justification'!#REF!</definedName>
    <definedName name="PART">#REF!</definedName>
    <definedName name="POSBYCAT" localSheetId="0">#REF!</definedName>
    <definedName name="POSBYCAT" localSheetId="1">#REF!</definedName>
    <definedName name="POSBYCAT" localSheetId="6">#REF!</definedName>
    <definedName name="POSBYCAT" localSheetId="8">#REF!</definedName>
    <definedName name="POSBYCAT" localSheetId="11">'[3]Summ Atty Agt'!#REF!</definedName>
    <definedName name="POSBYCAT" localSheetId="7">'[3]Summ Atty Agt'!#REF!</definedName>
    <definedName name="POSBYCAT" localSheetId="13">#REF!</definedName>
    <definedName name="POSBYCAT">#REF!</definedName>
    <definedName name="_xlnm.Print_Area" localSheetId="0">'B. Summary of Requirements '!$A$1:$AC$84</definedName>
    <definedName name="_xlnm.Print_Area" localSheetId="1">'C. Increases Offsets '!$A$1:$G$16</definedName>
    <definedName name="_xlnm.Print_Area" localSheetId="2">'D. Strategic Goals &amp; Objectives'!$A$1:$P$24</definedName>
    <definedName name="_xlnm.Print_Area" localSheetId="4">'E. ATB Justification'!$A$1:$P$51</definedName>
    <definedName name="_xlnm.Print_Area" localSheetId="3">'F. 2008 Crosswalk'!$A$1:$U$25</definedName>
    <definedName name="_xlnm.Print_Area" localSheetId="5">'F. 2010 Crosswalk'!$B$1:$O$28</definedName>
    <definedName name="_xlnm.Print_Area" localSheetId="6">'G. 2010 Crosswalk'!$A$1:$T$22</definedName>
    <definedName name="_xlnm.Print_Area" localSheetId="8">'G. 2011 Crosswalk'!$B$1:$J$23</definedName>
    <definedName name="_xlnm.Print_Area" localSheetId="9">'H. Reimbursable Resources'!$A$1:$O$25</definedName>
    <definedName name="_xlnm.Print_Area" localSheetId="10">'I. Permanent Positions'!$A$1:$L$37</definedName>
    <definedName name="_xlnm.Print_Area" localSheetId="11">'J. Financial Analysis'!$A$1:$H$31</definedName>
    <definedName name="_xlnm.Print_Area" localSheetId="7">'J. Financial Analysis (2)'!$A$1:$AB$43</definedName>
    <definedName name="_xlnm.Print_Area" localSheetId="12">'K. Summary by Grade'!$B$1:$N$31</definedName>
    <definedName name="_xlnm.Print_Area" localSheetId="13">'L. Summary by ObjClass'!$A$1:$M$49</definedName>
    <definedName name="REIMPRO" localSheetId="9">'H. Reimbursable Resources'!$A$1:$O$25</definedName>
    <definedName name="REIMPRO" localSheetId="13">#REF!</definedName>
    <definedName name="REIMPRO">#REF!</definedName>
    <definedName name="REIMSOR" localSheetId="9">'H. Reimbursable Resources'!#REF!</definedName>
    <definedName name="REIMSOR" localSheetId="13">#REF!</definedName>
    <definedName name="REIMSOR">#REF!</definedName>
  </definedNames>
  <calcPr fullCalcOnLoad="1"/>
</workbook>
</file>

<file path=xl/comments8.xml><?xml version="1.0" encoding="utf-8"?>
<comments xmlns="http://schemas.openxmlformats.org/spreadsheetml/2006/main">
  <authors>
    <author>dodavis</author>
  </authors>
  <commentList>
    <comment ref="AE34" authorId="0">
      <text>
        <r>
          <rPr>
            <b/>
            <sz val="8"/>
            <rFont val="Tahoma"/>
            <family val="2"/>
          </rPr>
          <t>dodavis:</t>
        </r>
        <r>
          <rPr>
            <sz val="8"/>
            <rFont val="Tahoma"/>
            <family val="2"/>
          </rPr>
          <t xml:space="preserve">
Includes 23.3</t>
        </r>
      </text>
    </comment>
    <comment ref="AE37" authorId="0">
      <text>
        <r>
          <rPr>
            <b/>
            <sz val="8"/>
            <rFont val="Tahoma"/>
            <family val="2"/>
          </rPr>
          <t>dodavis:
Typically, the majority of the increase is due to Lit support.  The remaining portion is adjusted to reconcile to the Summary by Object Cost.  (Lit. Support $2.026 mil)
Thus, Other services is a plug number to make total equal request.  This was allocated by 33% to cover all three initiatives.</t>
        </r>
      </text>
    </comment>
    <comment ref="AE42" authorId="0">
      <text>
        <r>
          <rPr>
            <b/>
            <sz val="8"/>
            <rFont val="Tahoma"/>
            <family val="2"/>
          </rPr>
          <t>dodavis:</t>
        </r>
        <r>
          <rPr>
            <sz val="8"/>
            <rFont val="Tahoma"/>
            <family val="2"/>
          </rPr>
          <t xml:space="preserve">
Includes O.C. 31.0
</t>
        </r>
      </text>
    </comment>
    <comment ref="AG56" authorId="0">
      <text>
        <r>
          <rPr>
            <b/>
            <sz val="8"/>
            <rFont val="Tahoma"/>
            <family val="2"/>
          </rPr>
          <t>dodavis:</t>
        </r>
        <r>
          <rPr>
            <sz val="8"/>
            <rFont val="Tahoma"/>
            <family val="2"/>
          </rPr>
          <t xml:space="preserve">
Plug in the difference from Ln AB 43.</t>
        </r>
      </text>
    </comment>
  </commentList>
</comments>
</file>

<file path=xl/sharedStrings.xml><?xml version="1.0" encoding="utf-8"?>
<sst xmlns="http://schemas.openxmlformats.org/spreadsheetml/2006/main" count="1195" uniqueCount="346">
  <si>
    <t>Direct, Reimb. Other FTE</t>
  </si>
  <si>
    <t>Direct Amount $000s</t>
  </si>
  <si>
    <t>11.1  Direct FTE &amp; personnel compensation</t>
  </si>
  <si>
    <t xml:space="preserve">       Total </t>
  </si>
  <si>
    <t>Average SES Salary</t>
  </si>
  <si>
    <t>Perm. Pos.</t>
  </si>
  <si>
    <t>Location of Description by Decision Unit</t>
  </si>
  <si>
    <t>Reprogrammings / Transfers</t>
  </si>
  <si>
    <t>Carryover/ Recoveries</t>
  </si>
  <si>
    <t>end of sheet</t>
  </si>
  <si>
    <t>Total Pr. Changes</t>
  </si>
  <si>
    <t>Total Authorized</t>
  </si>
  <si>
    <t>Total Reimbursable</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</si>
  <si>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</si>
  <si>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</si>
  <si>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</si>
  <si>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</si>
  <si>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</si>
  <si>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</si>
  <si>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</si>
  <si>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Intelligence Series (132)</t>
  </si>
  <si>
    <t>Miscellaeous Inspectors Series (1802)</t>
  </si>
  <si>
    <t>Criminal Investigative Series (1811)</t>
  </si>
  <si>
    <t>Total availability should be equal line 7 of the SF 132 (Budgetary Resources) less line 3D1A through 3D3 reimbursables if there are any.</t>
  </si>
  <si>
    <t>For each decision unit, display proposed increases and offsets in separate columns.  Where resources are requested for “other than full-time” or for “other personnel compensation,” add lines for these items using the order and titles of the object class exhibit.  Total positions should agree with the Summary of Requirements exhibit.  Omit any unused object class.  The lapse entry represents 50% of the total positions and annual rate. If the lapse is more or less than 50%, then narrative justification must be provided to explain the difference in the lapse rate.  Personnel benefits should agree with the benefit percentages used in the modular costs.  The total changes requested, 2009 line should agree with the Summary of Requirements exhibit.</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</si>
  <si>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</si>
  <si>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</si>
  <si>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</si>
  <si>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</si>
  <si>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</si>
  <si>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</si>
  <si>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</si>
  <si>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</si>
  <si>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</si>
  <si>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23.2 Moving/Lease Expirations/Contract Parking</t>
  </si>
  <si>
    <t xml:space="preserve">Total Adjustments to Base </t>
  </si>
  <si>
    <t>Increases:</t>
  </si>
  <si>
    <t>Increase/Decrease</t>
  </si>
  <si>
    <t>Decision Unit</t>
  </si>
  <si>
    <t xml:space="preserve">     Total</t>
  </si>
  <si>
    <t>FTE</t>
  </si>
  <si>
    <t>Total</t>
  </si>
  <si>
    <t>Detail of Permanent Positions by Category</t>
  </si>
  <si>
    <t>Category</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</si>
  <si>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</si>
  <si>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</si>
  <si>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</si>
  <si>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</si>
  <si>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</si>
  <si>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</si>
  <si>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</si>
  <si>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</si>
  <si>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</si>
  <si>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</si>
  <si>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</si>
  <si>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</si>
  <si>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</si>
  <si>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</si>
  <si>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</si>
  <si>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</si>
  <si>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</si>
  <si>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11.3  Other than full-time permanent</t>
  </si>
  <si>
    <t xml:space="preserve">     Total, appropriated positions</t>
  </si>
  <si>
    <t>SES</t>
  </si>
  <si>
    <t>GS-15</t>
  </si>
  <si>
    <t>GS-13</t>
  </si>
  <si>
    <t>GS-12</t>
  </si>
  <si>
    <t>GS-11</t>
  </si>
  <si>
    <t>GS-10</t>
  </si>
  <si>
    <t>GS-9</t>
  </si>
  <si>
    <t>GS-8</t>
  </si>
  <si>
    <t>GS-7</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</si>
  <si>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</si>
  <si>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</si>
  <si>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</si>
  <si>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</si>
  <si>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</si>
  <si>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</si>
  <si>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</si>
  <si>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</si>
  <si>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</si>
  <si>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</si>
  <si>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</si>
  <si>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</si>
  <si>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</si>
  <si>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</si>
  <si>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</si>
  <si>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</si>
  <si>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</si>
  <si>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</si>
  <si>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Decision Unit 1</t>
  </si>
  <si>
    <t>Decision Unit 2</t>
  </si>
  <si>
    <t>Decision Unit 3</t>
  </si>
  <si>
    <t>Decision Unit 4</t>
  </si>
  <si>
    <t>Summary of Requirements by Object Class</t>
  </si>
  <si>
    <t>Overtime</t>
  </si>
  <si>
    <t>Program Changes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</si>
  <si>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</si>
  <si>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</si>
  <si>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</si>
  <si>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</si>
  <si>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</si>
  <si>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</si>
  <si>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</si>
  <si>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</si>
  <si>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</si>
  <si>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</si>
  <si>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Information Technology Mgmt  (2210)</t>
  </si>
  <si>
    <t>23.1  GSA rent</t>
  </si>
  <si>
    <t>25.4  Operation and maintenance of facilities</t>
  </si>
  <si>
    <t>2005 Enacted</t>
  </si>
  <si>
    <t>2006 President's</t>
  </si>
  <si>
    <t>Strategic Goal and Strategic Objective</t>
  </si>
  <si>
    <t>L: Summary of Requirements by Object Class</t>
  </si>
  <si>
    <t>K: Summary of Requirements by Grade</t>
  </si>
  <si>
    <t>Use the latest approved SF-132 &amp; SF-133, line 1A for unobligated balances carried forward into FY 2007;  and line 2A for recoveries or line 3D1A for cash refunds.</t>
  </si>
  <si>
    <t>Rescissions should be shown as a negative.</t>
  </si>
  <si>
    <t>Program Increases</t>
  </si>
  <si>
    <t>FY 2008 Enacted Without Rescissions</t>
  </si>
  <si>
    <t>Show the Reprogramming/Transfers column even if there are no entries; you may omit other columns if there are no entries.</t>
  </si>
  <si>
    <t>25.5 Research and development contracts</t>
  </si>
  <si>
    <t>25.7 Operation and maintenance of equipment</t>
  </si>
  <si>
    <t>FTE, unless otherwise stated, represent the total full-time equivalent employment (excluding reimbursable FTE) throughout the justification.</t>
  </si>
  <si>
    <t>Justification for Base Adjustments</t>
  </si>
  <si>
    <t xml:space="preserve">Amount  </t>
  </si>
  <si>
    <t>Grades:</t>
  </si>
  <si>
    <t>(Dollars in Thousands)</t>
  </si>
  <si>
    <t>Salaries and Expenses</t>
  </si>
  <si>
    <t xml:space="preserve">     Reimbursable FTE</t>
  </si>
  <si>
    <t>Other FTE:</t>
  </si>
  <si>
    <t>Total Comp. FTE</t>
  </si>
  <si>
    <t>Total FTE</t>
  </si>
  <si>
    <t>Reimbursable FTE</t>
  </si>
  <si>
    <t>Other FTE</t>
  </si>
  <si>
    <t>Total Compensable FTE</t>
  </si>
  <si>
    <t>Headquarters (Washington, D.C.)</t>
  </si>
  <si>
    <t>Summary of Requirements</t>
  </si>
  <si>
    <t>95% BUDGET</t>
  </si>
  <si>
    <t>Budget</t>
  </si>
  <si>
    <t>Reimbursable FTE:</t>
  </si>
  <si>
    <t>w/Rescissions</t>
  </si>
  <si>
    <t>Rescissions</t>
  </si>
  <si>
    <t>Supplementals</t>
  </si>
  <si>
    <t xml:space="preserve">     Subtotal Increases</t>
  </si>
  <si>
    <t>Collections by Source</t>
  </si>
  <si>
    <t>Budgetary Resources:</t>
  </si>
  <si>
    <t>Instructions</t>
  </si>
  <si>
    <t>Each column bridging from the enacted to the availability column must have a narrative description.</t>
  </si>
  <si>
    <t>Request</t>
  </si>
  <si>
    <t>Estimates by budget activity</t>
  </si>
  <si>
    <t>Pos.</t>
  </si>
  <si>
    <t xml:space="preserve"> </t>
  </si>
  <si>
    <t>Amount</t>
  </si>
  <si>
    <t>Current Services</t>
  </si>
  <si>
    <t>Increases</t>
  </si>
  <si>
    <t>Personnel Management (200-299)</t>
  </si>
  <si>
    <t>Clerical and Office Services (300-399)</t>
  </si>
  <si>
    <t>Accounting and Budget (500-599)</t>
  </si>
  <si>
    <t>U.S. Field</t>
  </si>
  <si>
    <t>Foreign Field</t>
  </si>
  <si>
    <t>Offsets</t>
  </si>
  <si>
    <t>TOTAL</t>
  </si>
  <si>
    <t>Summary of Requirements by Grade</t>
  </si>
  <si>
    <t>25.3 Purchases of goods &amp; services from Government accounts (Antennas, DHS Sec. Etc..)</t>
  </si>
  <si>
    <t>end of line</t>
  </si>
  <si>
    <t>23.1  GSA rent (Reimbursable)</t>
  </si>
  <si>
    <t>25.3 DHS Security (Reimbursable)</t>
  </si>
  <si>
    <t>F: Crosswalk of 2008 Availability</t>
  </si>
  <si>
    <t xml:space="preserve">  Total, 2010 program changes requested</t>
  </si>
  <si>
    <t>Crosswalk of 2008 Availability</t>
  </si>
  <si>
    <t>2008 Availability</t>
  </si>
  <si>
    <t>Show the estimated Reprogramming/Transfers column even if there are no entries; you may omit other columns if there are no entries.</t>
  </si>
  <si>
    <t>end of page</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</si>
  <si>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</si>
  <si>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</si>
  <si>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</si>
  <si>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</si>
  <si>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</si>
  <si>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</si>
  <si>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</si>
  <si>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</si>
  <si>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</si>
  <si>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Resources by Department of Justice Strategic Goal/Objective</t>
  </si>
  <si>
    <t>Adjustments to Base</t>
  </si>
  <si>
    <t xml:space="preserve">Amounts in the Reprogrammings column must reflect approved reprogrammings and all SF-1151 transfers (DHS, HIDTA, Treasury, etc.). </t>
  </si>
  <si>
    <t>Subtotal, Goal 2</t>
  </si>
  <si>
    <t>GRAND TOTAL</t>
  </si>
  <si>
    <t>Environment &amp; Natural Resources Division</t>
  </si>
  <si>
    <t>Civil Litigation</t>
  </si>
  <si>
    <t>Criminal Litigation</t>
  </si>
  <si>
    <t>Retirement</t>
  </si>
  <si>
    <t>Employees Compensation Fund</t>
  </si>
  <si>
    <t>GSA Rent</t>
  </si>
  <si>
    <t>DHS Security Charge</t>
  </si>
  <si>
    <t>Reprogrammings / Transfers*</t>
  </si>
  <si>
    <t>* Distribution of positions among categories will vary from previously submitted schedules.  The distribution has been adjusted to reflect current operations,</t>
  </si>
  <si>
    <t xml:space="preserve">   however total appropriated and reimbursable positions have not changed.</t>
  </si>
  <si>
    <t>GS-14/5</t>
  </si>
  <si>
    <t>13.0  Unemployment</t>
  </si>
  <si>
    <t>*Transfers - The $138,806 reflects the Antitrust transfer to GLA (ENRD) for the prorated share of the tenant improvement allocation (TIA) of the Patrick Henry Building lease.</t>
  </si>
  <si>
    <t>Others</t>
  </si>
  <si>
    <t>Department of Agriculture</t>
  </si>
  <si>
    <t>Department of Commerce</t>
  </si>
  <si>
    <t>Department of Defense</t>
  </si>
  <si>
    <t>Department of Energy</t>
  </si>
  <si>
    <t>Department of Homeland Security</t>
  </si>
  <si>
    <t>Department of Interior</t>
  </si>
  <si>
    <t>Department of Justice</t>
  </si>
  <si>
    <t>Department of State</t>
  </si>
  <si>
    <t>Department of Treasury</t>
  </si>
  <si>
    <t>Environmental Protection Agency</t>
  </si>
  <si>
    <t>Federal Trade Commission</t>
  </si>
  <si>
    <t>Securities and Exchange Commission</t>
  </si>
  <si>
    <t>Inc. 3</t>
  </si>
  <si>
    <t>GS</t>
  </si>
  <si>
    <t>Attorney</t>
  </si>
  <si>
    <t>Paralegal</t>
  </si>
  <si>
    <t>Atty</t>
  </si>
  <si>
    <t>O.C.'s</t>
  </si>
  <si>
    <t>G: Crosswalk of 2010 Availability</t>
  </si>
  <si>
    <t>From Mod Costs Spreadsheets</t>
  </si>
  <si>
    <t>Para/Clerical</t>
  </si>
  <si>
    <t>Lit Support</t>
  </si>
  <si>
    <t>Other SVCS Plug</t>
  </si>
  <si>
    <t>Total Enhancement</t>
  </si>
  <si>
    <t>Clerical</t>
  </si>
  <si>
    <t>Less lapse (50 %)</t>
  </si>
  <si>
    <t>Net Compensation</t>
  </si>
  <si>
    <t>Associated employee benefits</t>
  </si>
  <si>
    <t>Travel</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</si>
  <si>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</si>
  <si>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</si>
  <si>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</si>
  <si>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</si>
  <si>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</si>
  <si>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</si>
  <si>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</si>
  <si>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</si>
  <si>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</si>
  <si>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</si>
  <si>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2010 Increases ($000)</t>
  </si>
  <si>
    <t>Unobligated balance, start of year</t>
  </si>
  <si>
    <t>Unobligated balance, end of year</t>
  </si>
  <si>
    <t>GS-14</t>
  </si>
  <si>
    <t>2011 Adjustments to Base By Decision Unit</t>
  </si>
  <si>
    <t>2011 Pay Raise (1.4%)</t>
  </si>
  <si>
    <t>2010 Pay Raise Annualization (2.0%)</t>
  </si>
  <si>
    <t>Total ATBs</t>
  </si>
  <si>
    <t>2010 Enacted (with Rescissions, direct only)</t>
  </si>
  <si>
    <t>Total 2010 Enacted (with Rescissions and Supplementals)</t>
  </si>
  <si>
    <t>Total Program Offsets</t>
  </si>
  <si>
    <t>Program Offsets</t>
  </si>
  <si>
    <t>Total Offsets</t>
  </si>
  <si>
    <t>2010 Enacted</t>
  </si>
  <si>
    <t>N: Adjustments to Base By Decision Unit</t>
  </si>
  <si>
    <t>Crosswalk of 2010 Availability</t>
  </si>
  <si>
    <t>2010 Availability</t>
  </si>
  <si>
    <t>2011 Supplementals</t>
  </si>
  <si>
    <t xml:space="preserve">          Total DIRECT requirements</t>
  </si>
  <si>
    <t>42.0 Insurance Claims &amp; Indemnities</t>
  </si>
  <si>
    <t>SES, $119,554 - 179,700</t>
  </si>
  <si>
    <t>GS-1, $22,115 - 27,663</t>
  </si>
  <si>
    <t>GS-2, $24,865 - 31,292</t>
  </si>
  <si>
    <t>GS-3, $27,130 - 35,269</t>
  </si>
  <si>
    <t>GS-4, $30,456 - 39,590</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</si>
  <si>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</si>
  <si>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</si>
  <si>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</si>
  <si>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</si>
  <si>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</si>
  <si>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</si>
  <si>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</si>
  <si>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</si>
  <si>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</si>
  <si>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</si>
  <si>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</si>
  <si>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2010 Supplementals</t>
  </si>
  <si>
    <t>2012 Current Services</t>
  </si>
  <si>
    <t>2012 Total Request</t>
  </si>
  <si>
    <t>FY 2012 Request</t>
  </si>
  <si>
    <t>2010 Appropriation Enacted w/Rescissions and Supplementals</t>
  </si>
  <si>
    <t>2012 Adjustments to Base and Technical Adjustments</t>
  </si>
  <si>
    <t>2012 Increases</t>
  </si>
  <si>
    <t>2012 Offsets</t>
  </si>
  <si>
    <t>2012 Request</t>
  </si>
  <si>
    <t>F: Crosswalk of 2010 Availability</t>
  </si>
  <si>
    <t>FY 2012 Program Increases/Offsets By Decision Unit</t>
  </si>
  <si>
    <t>FY 2010 Enacted Without Rescissions</t>
  </si>
  <si>
    <t>Reallocations</t>
  </si>
  <si>
    <t xml:space="preserve">2010 Enacted w/Rescissions and Supplementals </t>
  </si>
  <si>
    <t xml:space="preserve">  Total, 2012 program changes requested</t>
  </si>
  <si>
    <t>2010 Enacted w/Rescissions and Supplementals</t>
  </si>
  <si>
    <t>Annualization Required for 2012 ($000)</t>
  </si>
  <si>
    <t>Total Program Changes</t>
  </si>
  <si>
    <t>Other Adjustments</t>
  </si>
  <si>
    <t>Administrative Efficiencies</t>
  </si>
  <si>
    <t>Transfers:</t>
  </si>
  <si>
    <t>Transfer to Office of Information Policy (OIP)</t>
  </si>
  <si>
    <t>Transfer to Professional Responsibility Advisory Office (PRAO)</t>
  </si>
  <si>
    <t xml:space="preserve">     Subtotal Transfers</t>
  </si>
  <si>
    <t>ATBs/Revised Display</t>
  </si>
  <si>
    <t>Revised Reimbursable Display</t>
  </si>
  <si>
    <t>Annual salary rate of 10 new positions</t>
  </si>
  <si>
    <t>CIV and ENRD each received $5M as part of the Supplemental Appropriations Act, 2010 (P.L. 111-212) for funding relating to the Deepwater Horizon oil spill.</t>
  </si>
  <si>
    <t>Supplementals:</t>
  </si>
  <si>
    <t>Reallocations:</t>
  </si>
  <si>
    <t>Funding of $8,503K was distributed from GLA's ALS account to the components' ALS accounts.</t>
  </si>
  <si>
    <t>Impact of Revised Display</t>
  </si>
  <si>
    <t>Proposed Increase</t>
  </si>
  <si>
    <r>
      <t>Retirement:</t>
    </r>
    <r>
      <rPr>
        <sz val="9"/>
        <rFont val="Times New Roman"/>
        <family val="1"/>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$128,000 is necessary to meet our increased retirement obligations as a result of this conversion.</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</si>
  <si>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$1,001,000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</si>
  <si>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r>
      <t>DHS Security Charges:</t>
    </r>
    <r>
      <rPr>
        <sz val="9"/>
        <color indexed="8"/>
        <rFont val="Times New Roman"/>
        <family val="1"/>
      </rPr>
      <t xml:space="preserve">  The Department of Homeland Security (DHS) will continue to charge Basic Security and Building Specific Security.  The requested increase of $47,000 is required to meet our commitment to DHS, and cost estimates were developed by DHS.</t>
    </r>
  </si>
  <si>
    <t>Transfers</t>
  </si>
  <si>
    <t>Offsets:</t>
  </si>
  <si>
    <t>Pay and Benefits</t>
  </si>
  <si>
    <t>Domestic Rent and Facilities</t>
  </si>
  <si>
    <t xml:space="preserve">          Subtotal, Offsets</t>
  </si>
  <si>
    <t>POS</t>
  </si>
  <si>
    <r>
      <t>Employees Compensation Fund:</t>
    </r>
    <r>
      <rPr>
        <sz val="9"/>
        <color indexed="8"/>
        <rFont val="Times New Roman"/>
        <family val="1"/>
      </rPr>
      <t xml:space="preserve">  The $15,000 decrease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</si>
  <si>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xml:space="preserve">  Effective January 2012, this component's contribution to Federal employees' health insurance premiums increased by 7.9 percent.  Applied against the 2011 estimate of $3,473,000, the additional amount required is $275,000.</t>
    </r>
  </si>
  <si>
    <r>
      <t>Changes in Compensable Days:</t>
    </r>
    <r>
      <rPr>
        <sz val="9"/>
        <color indexed="8"/>
        <rFont val="Times New Roman"/>
        <family val="1"/>
      </rPr>
      <t xml:space="preserve">  The decreased cost for one compensable day in FY 2012 compared to FY 2011 is calculated by dividing the FY 2011 estimated personnel compensation $67,971 and applicable benefits $11,740 by 261 compensable days.</t>
    </r>
  </si>
  <si>
    <t>Total Increase:</t>
  </si>
  <si>
    <t>Total ATB:</t>
  </si>
  <si>
    <t>Total Transfers:</t>
  </si>
  <si>
    <t>G: Crosswalk of 2011 Availability</t>
  </si>
  <si>
    <t>Crosswalk of 2011 Availability</t>
  </si>
  <si>
    <t>2010 - 2012 Total Change</t>
  </si>
  <si>
    <t>Annual salary rate of 6 new positions</t>
  </si>
  <si>
    <t>FY 2011 CR Without Rescissions</t>
  </si>
  <si>
    <t>2011 Availability</t>
  </si>
  <si>
    <t>2010 Actual</t>
  </si>
  <si>
    <t>2011 Planned</t>
  </si>
  <si>
    <t>2011 Continuing Resolution (CR)</t>
  </si>
  <si>
    <t>Carryover Amount</t>
  </si>
  <si>
    <t>Unobligated balance, expiring</t>
  </si>
  <si>
    <t>2011 
Continuing Resolution
(CR)</t>
  </si>
  <si>
    <t>2011 
Continuing Resolution
(CR)*</t>
  </si>
  <si>
    <t>Total 2011 CR (with Rescissions)</t>
  </si>
  <si>
    <t>2011 Continuing Resolution (direct only)</t>
  </si>
  <si>
    <r>
      <t>Annualization of additional positions approved in 2010 and 2011:</t>
    </r>
    <r>
      <rPr>
        <sz val="9"/>
        <rFont val="Times New Roman"/>
        <family val="1"/>
      </rPr>
      <t xml:space="preserve">  This provides for the annualization of 16 additional positions appropriated in 2010.  Annualization of new positions extends to 3 years to provide for entry level funding in the first year with a 2-year progression to the journeyman level.  For 2010 increases, this request includes an increase of $2,547,000 for full-year payroll costs and an increase of $3,600,000 of nonpay costs associated with these additional positions.  </t>
    </r>
  </si>
  <si>
    <r>
      <t>Transfer:</t>
    </r>
    <r>
      <rPr>
        <sz val="9"/>
        <rFont val="Times New Roman"/>
        <family val="1"/>
      </rPr>
      <t xml:space="preserve">  The component transfer for the Professional Responsibility Advisory Office (PRAO)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 for PRAO ise based on the FY 2010 actual costs plus standard inflation per year (the average increase over the past three years) to bridge to FY 2012 amount.  The amount per component is based on the average percentage of total costs paid by that component since 2007.</t>
    </r>
  </si>
  <si>
    <r>
      <t>Transfer:</t>
    </r>
    <r>
      <rPr>
        <sz val="9"/>
        <rFont val="Times New Roman"/>
        <family val="1"/>
      </rPr>
      <t xml:space="preserve">  The component transfer for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 for OIP is based on the FY 2010 actual costs plus standard inflation per year (the average increase over the past three years) to bridge to FY 2012 amount.  The amount per component is based on the average percentage of total costs paid by that component since 2007.</t>
    </r>
  </si>
  <si>
    <t>2010 Actuals*</t>
  </si>
  <si>
    <t>* ENRD received 10 FTE with the Oil Spill Supplemental (no-year funding).  None of the 10 FTE were burned in FY 2010 so they aren’t included in the 2010 total.  The 10 FTE are included in FY 2011’s FTE total.</t>
  </si>
  <si>
    <t>Technology Refresh Extension</t>
  </si>
  <si>
    <r>
      <t>Annualization of 2010 pay raise:</t>
    </r>
    <r>
      <rPr>
        <sz val="9"/>
        <rFont val="Times New Roman"/>
        <family val="1"/>
      </rPr>
      <t xml:space="preserve">  This pay annualization represents first quarter amounts (October through December) of the 2010 pay increase of 2.0 percent, for which funds were not provided under the FY 2011 CR.  Together with resources provided in 2010 for the pay raise, the $554,000 requested represents the pay requirements for the full year of the 2010 enacted pay raise ($395,002 for pay and $158,998 for benefits).</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</si>
</sst>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 numFmtId="218" formatCode="[$-409]dddd\,\ mmmm\ dd\,\ yyyy"/>
    <numFmt numFmtId="219" formatCode="#,##0.000_);\(#,##0.000\)"/>
    <numFmt numFmtId="220" formatCode="#,##0.0000_);\(#,##0.0000\)"/>
    <numFmt numFmtId="221" formatCode="#,##0.00000_);\(#,##0.00000\)"/>
    <numFmt numFmtId="222" formatCode="#,##0.000000_);\(#,##0.000000\)"/>
    <numFmt numFmtId="223" formatCode="#,##0.0000000_);\(#,##0.0000000\)"/>
    <numFmt numFmtId="224" formatCode="&quot;$&quot;#,##0.000"/>
  </numFmts>
  <fonts count="109">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1"/>
    </font>
    <font>
      <sz val="12"/>
      <name val="Arial MT"/>
      <family val="0"/>
    </font>
    <font>
      <sz val="10"/>
      <color indexed="8"/>
      <name val="TMS"/>
      <family val="0"/>
    </font>
    <font>
      <u val="single"/>
      <sz val="7.2"/>
      <color indexed="12"/>
      <name val="Arial"/>
      <family val="2"/>
    </font>
    <font>
      <u val="single"/>
      <sz val="7.2"/>
      <color indexed="36"/>
      <name val="Arial"/>
      <family val="2"/>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u val="single"/>
      <sz val="12"/>
      <name val="Times New Roman"/>
      <family val="1"/>
    </font>
    <font>
      <b/>
      <sz val="12"/>
      <name val="Arial"/>
      <family val="2"/>
    </font>
    <font>
      <u val="single"/>
      <sz val="12"/>
      <name val="Arial"/>
      <family val="2"/>
    </font>
    <font>
      <sz val="10"/>
      <name val="Arial"/>
      <family val="2"/>
    </font>
    <font>
      <b/>
      <sz val="12"/>
      <name val="Times New Roman"/>
      <family val="1"/>
    </font>
    <font>
      <b/>
      <sz val="16"/>
      <name val="Times New Roman"/>
      <family val="1"/>
    </font>
    <font>
      <sz val="12"/>
      <color indexed="8"/>
      <name val="TMS"/>
      <family val="0"/>
    </font>
    <font>
      <sz val="10"/>
      <name val="TimesNewRomanPS"/>
      <family val="0"/>
    </font>
    <font>
      <b/>
      <u val="single"/>
      <sz val="12"/>
      <name val="Arial"/>
      <family val="2"/>
    </font>
    <font>
      <b/>
      <sz val="10"/>
      <name val="Times New Roman"/>
      <family val="1"/>
    </font>
    <font>
      <sz val="14"/>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b/>
      <sz val="24"/>
      <name val="Times New Roman"/>
      <family val="1"/>
    </font>
    <font>
      <sz val="16"/>
      <color indexed="8"/>
      <name val="Times New Roman"/>
      <family val="1"/>
    </font>
    <font>
      <sz val="16"/>
      <name val="Arial"/>
      <family val="2"/>
    </font>
    <font>
      <b/>
      <u val="single"/>
      <sz val="14"/>
      <name val="Times New Roman"/>
      <family val="1"/>
    </font>
    <font>
      <b/>
      <u val="single"/>
      <sz val="14"/>
      <name val="Arial"/>
      <family val="2"/>
    </font>
    <font>
      <u val="single"/>
      <sz val="9"/>
      <color indexed="8"/>
      <name val="Times New Roman"/>
      <family val="1"/>
    </font>
    <font>
      <sz val="12"/>
      <color indexed="8"/>
      <name val="Arial"/>
      <family val="2"/>
    </font>
    <font>
      <sz val="12"/>
      <color indexed="9"/>
      <name val="Arial"/>
      <family val="2"/>
    </font>
    <font>
      <sz val="12"/>
      <color indexed="9"/>
      <name val="TimesNewRomanPS"/>
      <family val="0"/>
    </font>
    <font>
      <sz val="12"/>
      <color indexed="9"/>
      <name val="Times New Roman"/>
      <family val="1"/>
    </font>
    <font>
      <sz val="10"/>
      <color indexed="9"/>
      <name val="Times New Roman"/>
      <family val="1"/>
    </font>
    <font>
      <sz val="10"/>
      <color indexed="9"/>
      <name val="Arial"/>
      <family val="2"/>
    </font>
    <font>
      <sz val="10"/>
      <color indexed="9"/>
      <name val="TMS"/>
      <family val="0"/>
    </font>
    <font>
      <sz val="8"/>
      <color indexed="9"/>
      <name val="Arial"/>
      <family val="2"/>
    </font>
    <font>
      <sz val="8"/>
      <name val="Times New Roman"/>
      <family val="1"/>
    </font>
    <font>
      <sz val="8"/>
      <color indexed="9"/>
      <name val="Times New Roman"/>
      <family val="1"/>
    </font>
    <font>
      <sz val="8"/>
      <color indexed="8"/>
      <name val="Arial"/>
      <family val="2"/>
    </font>
    <font>
      <b/>
      <sz val="8"/>
      <color indexed="9"/>
      <name val="Times New Roman"/>
      <family val="1"/>
    </font>
    <font>
      <sz val="18"/>
      <name val="Arial"/>
      <family val="2"/>
    </font>
    <font>
      <sz val="16"/>
      <name val="Times New Roman"/>
      <family val="1"/>
    </font>
    <font>
      <b/>
      <i/>
      <sz val="14"/>
      <name val="Arial"/>
      <family val="2"/>
    </font>
    <font>
      <b/>
      <sz val="8"/>
      <name val="Arial"/>
      <family val="2"/>
    </font>
    <font>
      <sz val="8"/>
      <name val="Tahoma"/>
      <family val="2"/>
    </font>
    <font>
      <b/>
      <sz val="8"/>
      <name val="Tahoma"/>
      <family val="2"/>
    </font>
    <font>
      <b/>
      <sz val="9"/>
      <color indexed="8"/>
      <name val="Times New Roman"/>
      <family val="1"/>
    </font>
    <font>
      <b/>
      <u val="single"/>
      <sz val="9"/>
      <name val="Times New Roman"/>
      <family val="1"/>
    </font>
    <fon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medium"/>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color indexed="63"/>
      </left>
      <right>
        <color indexed="63"/>
      </right>
      <top>
        <color indexed="63"/>
      </top>
      <bottom style="thin">
        <color indexed="8"/>
      </bottom>
    </border>
    <border>
      <left style="thin"/>
      <right>
        <color indexed="63"/>
      </right>
      <top style="thin"/>
      <bottom style="medium"/>
    </border>
    <border>
      <left style="thin"/>
      <right>
        <color indexed="63"/>
      </right>
      <top style="hair"/>
      <bottom style="medium"/>
    </border>
    <border>
      <left style="thin">
        <color indexed="8"/>
      </left>
      <right>
        <color indexed="63"/>
      </right>
      <top>
        <color indexed="63"/>
      </top>
      <bottom style="medium">
        <color indexed="8"/>
      </bottom>
    </border>
    <border>
      <left>
        <color indexed="63"/>
      </left>
      <right style="medium">
        <color indexed="8"/>
      </right>
      <top style="thin">
        <color indexed="8"/>
      </top>
      <bottom style="mediu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medium"/>
      <bottom style="medium"/>
    </border>
    <border>
      <left>
        <color indexed="63"/>
      </left>
      <right style="thin"/>
      <top>
        <color indexed="63"/>
      </top>
      <bottom style="hair"/>
    </border>
    <border>
      <left style="thin"/>
      <right style="thin"/>
      <top>
        <color indexed="63"/>
      </top>
      <bottom style="thin">
        <color indexed="8"/>
      </bottom>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style="thin"/>
      <top style="thin">
        <color indexed="23"/>
      </top>
      <bottom style="thin"/>
    </border>
    <border>
      <left style="thin"/>
      <right style="thin"/>
      <top style="hair"/>
      <bottom>
        <color indexed="63"/>
      </bottom>
    </border>
    <border>
      <left style="thin"/>
      <right>
        <color indexed="63"/>
      </right>
      <top>
        <color indexed="63"/>
      </top>
      <bottom style="thin">
        <color indexed="23"/>
      </bottom>
    </border>
    <border>
      <left style="thin"/>
      <right style="thin"/>
      <top style="hair"/>
      <bottom style="thin"/>
    </border>
    <border>
      <left style="medium"/>
      <right>
        <color indexed="63"/>
      </right>
      <top style="medium"/>
      <bottom style="medium"/>
    </border>
    <border>
      <left>
        <color indexed="63"/>
      </left>
      <right style="thin"/>
      <top style="thin"/>
      <bottom style="thin"/>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color indexed="8"/>
      </right>
      <top>
        <color indexed="63"/>
      </top>
      <bottom style="hair">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hair">
        <color indexed="8"/>
      </top>
      <bottom style="thin"/>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style="thin">
        <color indexed="8"/>
      </right>
      <top style="thin"/>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23"/>
      </bottom>
    </border>
    <border>
      <left>
        <color indexed="63"/>
      </left>
      <right style="thin"/>
      <top style="hair"/>
      <bottom style="medium"/>
    </border>
    <border>
      <left style="thin"/>
      <right>
        <color indexed="63"/>
      </right>
      <top style="hair"/>
      <bottom style="hair"/>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hair"/>
      <bottom style="medium"/>
    </border>
    <border>
      <left>
        <color indexed="63"/>
      </left>
      <right style="thin"/>
      <top style="thin"/>
      <bottom>
        <color indexed="63"/>
      </bottom>
    </border>
    <border>
      <left style="thin">
        <color indexed="8"/>
      </left>
      <right>
        <color indexed="63"/>
      </right>
      <top style="hair">
        <color indexed="8"/>
      </top>
      <bottom>
        <color indexed="63"/>
      </bottom>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color indexed="63"/>
      </right>
      <top style="thin">
        <color indexed="23"/>
      </top>
      <bottom style="thin">
        <color indexed="23"/>
      </bottom>
    </border>
    <border>
      <left style="thin">
        <color indexed="23"/>
      </left>
      <right style="thin">
        <color indexed="23"/>
      </right>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color indexed="8"/>
      </right>
      <top>
        <color indexed="63"/>
      </top>
      <bottom style="hair"/>
    </border>
    <border>
      <left style="thin"/>
      <right style="thin">
        <color indexed="8"/>
      </right>
      <top style="thin"/>
      <bottom style="thin"/>
    </border>
    <border>
      <left style="thin"/>
      <right style="thin"/>
      <top style="medium"/>
      <bottom style="hair"/>
    </border>
    <border>
      <left style="thin"/>
      <right>
        <color indexed="63"/>
      </right>
      <top style="hair">
        <color indexed="8"/>
      </top>
      <bottom style="hair">
        <color indexed="8"/>
      </bottom>
    </border>
    <border>
      <left style="thin"/>
      <right>
        <color indexed="63"/>
      </right>
      <top style="thin">
        <color indexed="8"/>
      </top>
      <bottom>
        <color indexed="63"/>
      </bottom>
    </border>
    <border>
      <left style="thin"/>
      <right>
        <color indexed="63"/>
      </right>
      <top style="hair">
        <color indexed="8"/>
      </top>
      <bottom style="thin"/>
    </border>
    <border>
      <left style="thin"/>
      <right>
        <color indexed="63"/>
      </right>
      <top style="thin">
        <color indexed="8"/>
      </top>
      <bottom style="medium">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color indexed="63"/>
      </bottom>
    </border>
    <border>
      <left style="thin"/>
      <right>
        <color indexed="63"/>
      </right>
      <top style="thin">
        <color indexed="23"/>
      </top>
      <bottom style="hair"/>
    </border>
    <border>
      <left>
        <color indexed="63"/>
      </left>
      <right>
        <color indexed="63"/>
      </right>
      <top style="thin">
        <color indexed="23"/>
      </top>
      <bottom style="hair"/>
    </border>
    <border>
      <left style="thin"/>
      <right style="thin"/>
      <top>
        <color indexed="63"/>
      </top>
      <bottom style="medium"/>
    </border>
    <border>
      <left style="thin"/>
      <right>
        <color indexed="63"/>
      </right>
      <top>
        <color indexed="63"/>
      </top>
      <bottom style="thin">
        <color indexed="8"/>
      </bottom>
    </border>
    <border>
      <left>
        <color indexed="63"/>
      </left>
      <right>
        <color indexed="63"/>
      </right>
      <top style="medium"/>
      <bottom style="hair"/>
    </border>
    <border>
      <left>
        <color indexed="63"/>
      </left>
      <right style="thin"/>
      <top style="medium"/>
      <bottom style="hair"/>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23"/>
      </bottom>
    </border>
    <border>
      <left style="thin">
        <color indexed="8"/>
      </left>
      <right style="thin"/>
      <top>
        <color indexed="63"/>
      </top>
      <bottom style="thin">
        <color indexed="8"/>
      </bottom>
    </border>
    <border>
      <left style="thin">
        <color indexed="8"/>
      </left>
      <right>
        <color indexed="63"/>
      </right>
      <top style="thin"/>
      <bottom>
        <color indexed="63"/>
      </bottom>
    </border>
    <border>
      <left style="thin"/>
      <right style="thin"/>
      <top style="thin">
        <color indexed="8"/>
      </top>
      <bottom>
        <color indexed="63"/>
      </bottom>
    </border>
    <border>
      <left style="thin">
        <color indexed="8"/>
      </left>
      <right>
        <color indexed="63"/>
      </right>
      <top style="thin">
        <color indexed="23"/>
      </top>
      <bottom style="thin">
        <color indexed="23"/>
      </bottom>
    </border>
    <border>
      <left>
        <color indexed="63"/>
      </left>
      <right style="thin">
        <color indexed="23"/>
      </right>
      <top style="thin">
        <color indexed="23"/>
      </top>
      <bottom style="hair"/>
    </border>
    <border>
      <left>
        <color indexed="63"/>
      </left>
      <right style="thin">
        <color indexed="8"/>
      </right>
      <top style="hair"/>
      <bottom style="mediu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medium"/>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0" fontId="97" fillId="0" borderId="0" applyNumberFormat="0" applyFill="0" applyBorder="0" applyAlignment="0" applyProtection="0"/>
    <xf numFmtId="0" fontId="10"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9"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92"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105" fillId="27" borderId="8"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1044">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6" fillId="0" borderId="0" xfId="0" applyNumberFormat="1" applyFont="1" applyBorder="1" applyAlignment="1">
      <alignment/>
    </xf>
    <xf numFmtId="177" fontId="13" fillId="33" borderId="0" xfId="0" applyNumberFormat="1" applyFont="1" applyFill="1" applyAlignment="1">
      <alignment/>
    </xf>
    <xf numFmtId="177" fontId="13" fillId="33" borderId="0" xfId="0" applyNumberFormat="1" applyFont="1" applyFill="1" applyAlignment="1">
      <alignment horizontal="centerContinuous"/>
    </xf>
    <xf numFmtId="0" fontId="6" fillId="0" borderId="0" xfId="0" applyNumberFormat="1" applyFont="1" applyAlignment="1">
      <alignment/>
    </xf>
    <xf numFmtId="3" fontId="8" fillId="33" borderId="0" xfId="0" applyNumberFormat="1" applyFont="1" applyFill="1" applyAlignment="1">
      <alignment/>
    </xf>
    <xf numFmtId="3" fontId="8" fillId="33" borderId="0" xfId="0" applyNumberFormat="1" applyFont="1" applyFill="1" applyAlignment="1">
      <alignment horizontal="centerContinuous"/>
    </xf>
    <xf numFmtId="0" fontId="0" fillId="0" borderId="0" xfId="0" applyBorder="1" applyAlignment="1">
      <alignment/>
    </xf>
    <xf numFmtId="3" fontId="8" fillId="33" borderId="0" xfId="0" applyNumberFormat="1" applyFont="1" applyFill="1" applyBorder="1" applyAlignment="1">
      <alignment/>
    </xf>
    <xf numFmtId="3" fontId="25" fillId="0" borderId="0" xfId="0" applyNumberFormat="1" applyFont="1" applyAlignment="1">
      <alignment/>
    </xf>
    <xf numFmtId="0" fontId="23" fillId="0" borderId="0" xfId="62">
      <alignment/>
      <protection/>
    </xf>
    <xf numFmtId="0" fontId="23" fillId="0" borderId="0" xfId="64">
      <alignment/>
      <protection/>
    </xf>
    <xf numFmtId="0" fontId="1" fillId="0" borderId="0" xfId="64" applyFont="1" applyAlignment="1">
      <alignment horizontal="left"/>
      <protection/>
    </xf>
    <xf numFmtId="0" fontId="23" fillId="0" borderId="0" xfId="62" applyAlignment="1">
      <alignment horizontal="centerContinuous"/>
      <protection/>
    </xf>
    <xf numFmtId="0" fontId="24" fillId="0" borderId="0" xfId="64" applyFont="1">
      <alignment/>
      <protection/>
    </xf>
    <xf numFmtId="0" fontId="29" fillId="0" borderId="10" xfId="62" applyFont="1" applyBorder="1" applyAlignment="1">
      <alignment horizontal="center"/>
      <protection/>
    </xf>
    <xf numFmtId="0" fontId="29" fillId="0" borderId="11" xfId="62" applyFont="1" applyBorder="1" applyAlignment="1">
      <alignment horizontal="center"/>
      <protection/>
    </xf>
    <xf numFmtId="0" fontId="29" fillId="0" borderId="12" xfId="62" applyFont="1" applyBorder="1" applyAlignment="1">
      <alignment horizontal="center"/>
      <protection/>
    </xf>
    <xf numFmtId="0" fontId="15" fillId="0" borderId="13" xfId="62" applyFont="1" applyBorder="1">
      <alignment/>
      <protection/>
    </xf>
    <xf numFmtId="0" fontId="15" fillId="0" borderId="11" xfId="62" applyFont="1" applyBorder="1">
      <alignment/>
      <protection/>
    </xf>
    <xf numFmtId="5" fontId="29" fillId="0" borderId="0" xfId="62" applyNumberFormat="1" applyFont="1" applyBorder="1">
      <alignment/>
      <protection/>
    </xf>
    <xf numFmtId="5" fontId="29" fillId="0" borderId="14" xfId="62" applyNumberFormat="1" applyFont="1" applyBorder="1">
      <alignment/>
      <protection/>
    </xf>
    <xf numFmtId="0" fontId="15" fillId="0" borderId="15" xfId="62" applyFont="1" applyBorder="1">
      <alignment/>
      <protection/>
    </xf>
    <xf numFmtId="0" fontId="15" fillId="0" borderId="12" xfId="62" applyFont="1" applyBorder="1">
      <alignment/>
      <protection/>
    </xf>
    <xf numFmtId="0" fontId="29" fillId="0" borderId="16" xfId="62" applyFont="1" applyBorder="1" applyAlignment="1">
      <alignment horizontal="left"/>
      <protection/>
    </xf>
    <xf numFmtId="0" fontId="15" fillId="0" borderId="0" xfId="64" applyFont="1">
      <alignment/>
      <protection/>
    </xf>
    <xf numFmtId="0" fontId="15" fillId="0" borderId="14" xfId="64" applyFont="1" applyBorder="1">
      <alignment/>
      <protection/>
    </xf>
    <xf numFmtId="0" fontId="29" fillId="0" borderId="14" xfId="64" applyFont="1" applyBorder="1">
      <alignment/>
      <protection/>
    </xf>
    <xf numFmtId="0" fontId="29" fillId="0" borderId="14" xfId="64" applyFont="1" applyBorder="1" applyAlignment="1">
      <alignment wrapText="1"/>
      <protection/>
    </xf>
    <xf numFmtId="0" fontId="29" fillId="0" borderId="13" xfId="64" applyFont="1" applyBorder="1">
      <alignment/>
      <protection/>
    </xf>
    <xf numFmtId="183" fontId="29" fillId="0" borderId="0" xfId="64" applyNumberFormat="1" applyFont="1" applyBorder="1" applyAlignment="1">
      <alignment horizontal="left"/>
      <protection/>
    </xf>
    <xf numFmtId="185" fontId="29" fillId="0" borderId="0" xfId="45" applyNumberFormat="1" applyFont="1" applyBorder="1" applyAlignment="1">
      <alignment horizontal="left"/>
    </xf>
    <xf numFmtId="177" fontId="27" fillId="0" borderId="0" xfId="0" applyNumberFormat="1" applyFont="1" applyAlignment="1">
      <alignment horizontal="centerContinuous"/>
    </xf>
    <xf numFmtId="3" fontId="6" fillId="0" borderId="0" xfId="0" applyNumberFormat="1" applyFont="1" applyAlignment="1">
      <alignment/>
    </xf>
    <xf numFmtId="3" fontId="32" fillId="33" borderId="17" xfId="0" applyNumberFormat="1" applyFont="1" applyFill="1" applyBorder="1" applyAlignment="1">
      <alignment horizontal="left"/>
    </xf>
    <xf numFmtId="3" fontId="15" fillId="0" borderId="0" xfId="0" applyNumberFormat="1" applyFont="1" applyAlignment="1">
      <alignment horizontal="centerContinuous"/>
    </xf>
    <xf numFmtId="177" fontId="5" fillId="0" borderId="0" xfId="0" applyNumberFormat="1" applyFont="1" applyFill="1" applyAlignment="1">
      <alignment/>
    </xf>
    <xf numFmtId="177" fontId="5" fillId="0" borderId="18" xfId="0" applyNumberFormat="1" applyFont="1" applyBorder="1" applyAlignment="1">
      <alignment/>
    </xf>
    <xf numFmtId="5" fontId="34" fillId="0" borderId="11" xfId="0" applyNumberFormat="1" applyFont="1" applyBorder="1" applyAlignment="1">
      <alignment/>
    </xf>
    <xf numFmtId="5" fontId="34" fillId="0" borderId="12" xfId="0" applyNumberFormat="1" applyFont="1" applyBorder="1" applyAlignment="1">
      <alignment/>
    </xf>
    <xf numFmtId="177" fontId="5" fillId="0" borderId="16" xfId="0" applyNumberFormat="1" applyFont="1" applyBorder="1" applyAlignment="1">
      <alignment/>
    </xf>
    <xf numFmtId="177" fontId="5" fillId="0" borderId="19" xfId="0" applyNumberFormat="1" applyFont="1" applyBorder="1" applyAlignment="1">
      <alignment/>
    </xf>
    <xf numFmtId="177" fontId="5" fillId="0" borderId="20" xfId="0" applyNumberFormat="1" applyFont="1" applyBorder="1" applyAlignment="1">
      <alignment/>
    </xf>
    <xf numFmtId="177" fontId="34" fillId="0" borderId="21" xfId="0" applyNumberFormat="1" applyFont="1" applyBorder="1" applyAlignment="1">
      <alignment horizontal="right"/>
    </xf>
    <xf numFmtId="177" fontId="34" fillId="0" borderId="22" xfId="0" applyNumberFormat="1" applyFont="1" applyBorder="1" applyAlignment="1">
      <alignment/>
    </xf>
    <xf numFmtId="0" fontId="15" fillId="0" borderId="23" xfId="62" applyFont="1" applyBorder="1" applyAlignment="1">
      <alignment horizontal="center"/>
      <protection/>
    </xf>
    <xf numFmtId="0" fontId="15" fillId="0" borderId="13" xfId="62" applyFont="1" applyBorder="1" applyAlignment="1">
      <alignment horizontal="center"/>
      <protection/>
    </xf>
    <xf numFmtId="177" fontId="6" fillId="0" borderId="18" xfId="0" applyNumberFormat="1" applyFont="1" applyBorder="1" applyAlignment="1">
      <alignment/>
    </xf>
    <xf numFmtId="177" fontId="6" fillId="0" borderId="20" xfId="0" applyNumberFormat="1" applyFont="1" applyBorder="1" applyAlignment="1">
      <alignment/>
    </xf>
    <xf numFmtId="177" fontId="6" fillId="0" borderId="11" xfId="0" applyNumberFormat="1" applyFont="1" applyBorder="1" applyAlignment="1">
      <alignment horizontal="fill"/>
    </xf>
    <xf numFmtId="3" fontId="6" fillId="0" borderId="24" xfId="0" applyNumberFormat="1" applyFont="1" applyBorder="1" applyAlignment="1">
      <alignment/>
    </xf>
    <xf numFmtId="3" fontId="6" fillId="0" borderId="25" xfId="0" applyNumberFormat="1" applyFont="1" applyBorder="1" applyAlignment="1">
      <alignment/>
    </xf>
    <xf numFmtId="177" fontId="6" fillId="0" borderId="25" xfId="0" applyNumberFormat="1" applyFont="1" applyBorder="1" applyAlignment="1">
      <alignment horizontal="fill"/>
    </xf>
    <xf numFmtId="3" fontId="6" fillId="0" borderId="21" xfId="0" applyNumberFormat="1" applyFont="1" applyBorder="1" applyAlignment="1">
      <alignment/>
    </xf>
    <xf numFmtId="177" fontId="6" fillId="0" borderId="21" xfId="0" applyNumberFormat="1" applyFont="1" applyBorder="1" applyAlignment="1">
      <alignment/>
    </xf>
    <xf numFmtId="3" fontId="42" fillId="0" borderId="0" xfId="0" applyNumberFormat="1" applyFont="1" applyAlignment="1">
      <alignment horizontal="centerContinuous"/>
    </xf>
    <xf numFmtId="177" fontId="24" fillId="0" borderId="11" xfId="0" applyNumberFormat="1" applyFont="1" applyBorder="1" applyAlignment="1">
      <alignment horizontal="fill"/>
    </xf>
    <xf numFmtId="177" fontId="34" fillId="0" borderId="22" xfId="0" applyNumberFormat="1" applyFont="1" applyBorder="1" applyAlignment="1">
      <alignment horizontal="right"/>
    </xf>
    <xf numFmtId="177" fontId="34" fillId="0" borderId="26" xfId="0" applyNumberFormat="1" applyFont="1" applyBorder="1" applyAlignment="1">
      <alignment horizontal="right"/>
    </xf>
    <xf numFmtId="177" fontId="32" fillId="33" borderId="16" xfId="0" applyNumberFormat="1" applyFont="1" applyFill="1" applyBorder="1" applyAlignment="1">
      <alignment/>
    </xf>
    <xf numFmtId="177" fontId="32" fillId="33" borderId="15" xfId="0" applyNumberFormat="1" applyFont="1" applyFill="1" applyBorder="1" applyAlignment="1">
      <alignment/>
    </xf>
    <xf numFmtId="177" fontId="32" fillId="33" borderId="19" xfId="0" applyNumberFormat="1" applyFont="1" applyFill="1" applyBorder="1" applyAlignment="1">
      <alignment/>
    </xf>
    <xf numFmtId="177" fontId="33" fillId="33" borderId="22" xfId="0" applyNumberFormat="1" applyFont="1" applyFill="1" applyBorder="1" applyAlignment="1">
      <alignment/>
    </xf>
    <xf numFmtId="177" fontId="33" fillId="33" borderId="21" xfId="0" applyNumberFormat="1" applyFont="1" applyFill="1" applyBorder="1" applyAlignment="1">
      <alignment horizontal="right"/>
    </xf>
    <xf numFmtId="177" fontId="33" fillId="33" borderId="22" xfId="0" applyNumberFormat="1" applyFont="1" applyFill="1" applyBorder="1" applyAlignment="1">
      <alignment horizontal="right"/>
    </xf>
    <xf numFmtId="177" fontId="33" fillId="33" borderId="26" xfId="0" applyNumberFormat="1" applyFont="1" applyFill="1" applyBorder="1" applyAlignment="1">
      <alignment horizontal="right"/>
    </xf>
    <xf numFmtId="177" fontId="43" fillId="33" borderId="0" xfId="0" applyNumberFormat="1" applyFont="1" applyFill="1" applyAlignment="1">
      <alignment/>
    </xf>
    <xf numFmtId="177" fontId="32" fillId="33" borderId="24" xfId="0" applyNumberFormat="1" applyFont="1" applyFill="1" applyBorder="1" applyAlignment="1">
      <alignment horizontal="left"/>
    </xf>
    <xf numFmtId="3" fontId="32" fillId="33" borderId="27" xfId="0" applyNumberFormat="1" applyFont="1" applyFill="1" applyBorder="1" applyAlignment="1">
      <alignment horizontal="left"/>
    </xf>
    <xf numFmtId="3" fontId="32" fillId="33" borderId="28" xfId="0" applyNumberFormat="1" applyFont="1" applyFill="1" applyBorder="1" applyAlignment="1">
      <alignment horizontal="left"/>
    </xf>
    <xf numFmtId="3" fontId="32" fillId="33" borderId="29" xfId="0" applyNumberFormat="1" applyFont="1" applyFill="1" applyBorder="1" applyAlignment="1">
      <alignment horizontal="left"/>
    </xf>
    <xf numFmtId="3" fontId="33" fillId="33" borderId="30" xfId="0" applyNumberFormat="1" applyFont="1" applyFill="1" applyBorder="1" applyAlignment="1">
      <alignment horizontal="right"/>
    </xf>
    <xf numFmtId="3" fontId="33" fillId="33" borderId="31" xfId="0" applyNumberFormat="1" applyFont="1" applyFill="1" applyBorder="1" applyAlignment="1">
      <alignment horizontal="right"/>
    </xf>
    <xf numFmtId="0" fontId="29" fillId="0" borderId="32" xfId="64" applyFont="1" applyBorder="1" applyAlignment="1">
      <alignment horizontal="left"/>
      <protection/>
    </xf>
    <xf numFmtId="0" fontId="29" fillId="0" borderId="33" xfId="64" applyFont="1" applyBorder="1" applyAlignment="1">
      <alignment horizontal="left"/>
      <protection/>
    </xf>
    <xf numFmtId="177" fontId="4" fillId="0" borderId="21" xfId="0" applyNumberFormat="1" applyFont="1" applyBorder="1" applyAlignment="1">
      <alignment/>
    </xf>
    <xf numFmtId="177" fontId="33" fillId="33" borderId="34" xfId="0" applyNumberFormat="1" applyFont="1" applyFill="1" applyBorder="1" applyAlignment="1">
      <alignment horizontal="left"/>
    </xf>
    <xf numFmtId="177" fontId="33" fillId="33" borderId="24" xfId="0" applyNumberFormat="1" applyFont="1" applyFill="1" applyBorder="1" applyAlignment="1">
      <alignment horizontal="left"/>
    </xf>
    <xf numFmtId="0" fontId="15" fillId="0" borderId="0" xfId="64" applyFont="1" applyFill="1">
      <alignment/>
      <protection/>
    </xf>
    <xf numFmtId="0" fontId="15" fillId="0" borderId="16" xfId="64" applyFont="1" applyFill="1" applyBorder="1" applyAlignment="1">
      <alignment horizontal="center"/>
      <protection/>
    </xf>
    <xf numFmtId="0" fontId="15" fillId="0" borderId="18" xfId="64" applyFont="1" applyFill="1" applyBorder="1" applyAlignment="1">
      <alignment horizontal="center"/>
      <protection/>
    </xf>
    <xf numFmtId="3" fontId="40" fillId="0" borderId="19" xfId="0" applyNumberFormat="1" applyFont="1" applyBorder="1" applyAlignment="1">
      <alignment/>
    </xf>
    <xf numFmtId="3" fontId="40" fillId="0" borderId="20" xfId="0" applyNumberFormat="1" applyFont="1" applyBorder="1" applyAlignment="1">
      <alignment/>
    </xf>
    <xf numFmtId="177" fontId="40" fillId="0" borderId="19" xfId="0" applyNumberFormat="1" applyFont="1" applyBorder="1" applyAlignment="1">
      <alignment horizontal="centerContinuous"/>
    </xf>
    <xf numFmtId="177" fontId="40" fillId="0" borderId="20" xfId="0" applyNumberFormat="1" applyFont="1" applyBorder="1" applyAlignment="1">
      <alignment horizontal="centerContinuous"/>
    </xf>
    <xf numFmtId="177" fontId="40" fillId="0" borderId="20" xfId="0" applyNumberFormat="1" applyFont="1" applyBorder="1" applyAlignment="1">
      <alignment/>
    </xf>
    <xf numFmtId="1" fontId="40" fillId="0" borderId="19" xfId="0" applyNumberFormat="1" applyFont="1" applyBorder="1" applyAlignment="1">
      <alignment horizontal="centerContinuous"/>
    </xf>
    <xf numFmtId="1" fontId="40" fillId="0" borderId="20" xfId="0" applyNumberFormat="1" applyFont="1" applyBorder="1" applyAlignment="1">
      <alignment horizontal="centerContinuous"/>
    </xf>
    <xf numFmtId="3" fontId="40" fillId="0" borderId="16" xfId="0" applyNumberFormat="1" applyFont="1" applyBorder="1" applyAlignment="1">
      <alignment/>
    </xf>
    <xf numFmtId="3" fontId="46" fillId="0" borderId="0" xfId="0" applyNumberFormat="1" applyFont="1" applyAlignment="1">
      <alignment horizontal="centerContinuous"/>
    </xf>
    <xf numFmtId="3" fontId="40" fillId="0" borderId="0" xfId="0" applyNumberFormat="1" applyFont="1" applyAlignment="1">
      <alignment horizontal="centerContinuous"/>
    </xf>
    <xf numFmtId="3" fontId="40" fillId="0" borderId="0" xfId="0" applyNumberFormat="1" applyFont="1" applyAlignment="1">
      <alignment/>
    </xf>
    <xf numFmtId="177" fontId="40" fillId="0" borderId="15" xfId="0" applyNumberFormat="1" applyFont="1" applyBorder="1" applyAlignment="1">
      <alignment horizontal="centerContinuous"/>
    </xf>
    <xf numFmtId="177" fontId="40" fillId="0" borderId="11" xfId="0" applyNumberFormat="1" applyFont="1" applyBorder="1" applyAlignment="1">
      <alignment horizontal="centerContinuous"/>
    </xf>
    <xf numFmtId="177" fontId="40" fillId="0" borderId="11" xfId="0" applyNumberFormat="1" applyFont="1" applyBorder="1" applyAlignment="1">
      <alignment/>
    </xf>
    <xf numFmtId="177" fontId="46" fillId="0" borderId="11" xfId="0" applyNumberFormat="1" applyFont="1" applyBorder="1" applyAlignment="1">
      <alignment horizontal="centerContinuous"/>
    </xf>
    <xf numFmtId="3" fontId="47" fillId="0" borderId="22" xfId="0" applyNumberFormat="1" applyFont="1" applyBorder="1" applyAlignment="1">
      <alignment/>
    </xf>
    <xf numFmtId="3" fontId="40" fillId="0" borderId="21" xfId="0" applyNumberFormat="1" applyFont="1" applyBorder="1" applyAlignment="1">
      <alignment/>
    </xf>
    <xf numFmtId="177" fontId="40" fillId="0" borderId="22" xfId="0" applyNumberFormat="1" applyFont="1" applyBorder="1" applyAlignment="1">
      <alignment horizontal="right"/>
    </xf>
    <xf numFmtId="177" fontId="40" fillId="0" borderId="21" xfId="0" applyNumberFormat="1" applyFont="1" applyBorder="1" applyAlignment="1">
      <alignment horizontal="center"/>
    </xf>
    <xf numFmtId="177" fontId="40" fillId="0" borderId="21" xfId="0" applyNumberFormat="1" applyFont="1" applyBorder="1" applyAlignment="1">
      <alignment horizontal="right"/>
    </xf>
    <xf numFmtId="177" fontId="40" fillId="0" borderId="21" xfId="0" applyNumberFormat="1" applyFont="1" applyBorder="1" applyAlignment="1">
      <alignment/>
    </xf>
    <xf numFmtId="177" fontId="40" fillId="0" borderId="26" xfId="0" applyNumberFormat="1" applyFont="1" applyBorder="1" applyAlignment="1">
      <alignment horizontal="right"/>
    </xf>
    <xf numFmtId="3" fontId="40" fillId="0" borderId="24" xfId="0" applyNumberFormat="1" applyFont="1" applyBorder="1" applyAlignment="1">
      <alignment/>
    </xf>
    <xf numFmtId="3" fontId="40" fillId="0" borderId="25" xfId="0" applyNumberFormat="1" applyFont="1" applyBorder="1" applyAlignment="1">
      <alignment/>
    </xf>
    <xf numFmtId="3" fontId="40" fillId="0" borderId="25" xfId="0" applyNumberFormat="1" applyFont="1" applyBorder="1" applyAlignment="1">
      <alignment horizontal="fill"/>
    </xf>
    <xf numFmtId="177" fontId="40" fillId="0" borderId="24" xfId="0" applyNumberFormat="1" applyFont="1" applyBorder="1" applyAlignment="1">
      <alignment/>
    </xf>
    <xf numFmtId="177" fontId="40" fillId="0" borderId="25" xfId="0" applyNumberFormat="1" applyFont="1" applyBorder="1" applyAlignment="1">
      <alignment/>
    </xf>
    <xf numFmtId="165" fontId="40" fillId="0" borderId="25" xfId="0" applyNumberFormat="1" applyFont="1" applyBorder="1" applyAlignment="1">
      <alignment/>
    </xf>
    <xf numFmtId="3" fontId="40" fillId="0" borderId="15" xfId="0" applyNumberFormat="1" applyFont="1" applyFill="1" applyBorder="1" applyAlignment="1">
      <alignment/>
    </xf>
    <xf numFmtId="3" fontId="40" fillId="0" borderId="11" xfId="0" applyNumberFormat="1" applyFont="1" applyBorder="1" applyAlignment="1">
      <alignment/>
    </xf>
    <xf numFmtId="3" fontId="40" fillId="0" borderId="11" xfId="0" applyNumberFormat="1" applyFont="1" applyBorder="1" applyAlignment="1">
      <alignment horizontal="fill"/>
    </xf>
    <xf numFmtId="177" fontId="40" fillId="0" borderId="15" xfId="0" applyNumberFormat="1" applyFont="1" applyBorder="1" applyAlignment="1">
      <alignment/>
    </xf>
    <xf numFmtId="3" fontId="40" fillId="0" borderId="15" xfId="0" applyNumberFormat="1" applyFont="1" applyBorder="1" applyAlignment="1">
      <alignment/>
    </xf>
    <xf numFmtId="3" fontId="47" fillId="0" borderId="11" xfId="0" applyNumberFormat="1" applyFont="1" applyBorder="1" applyAlignment="1">
      <alignment/>
    </xf>
    <xf numFmtId="3" fontId="47" fillId="0" borderId="11" xfId="0" applyNumberFormat="1" applyFont="1" applyBorder="1" applyAlignment="1">
      <alignment horizontal="fill"/>
    </xf>
    <xf numFmtId="177" fontId="47" fillId="0" borderId="15" xfId="0" applyNumberFormat="1" applyFont="1" applyBorder="1" applyAlignment="1">
      <alignment/>
    </xf>
    <xf numFmtId="177" fontId="47" fillId="0" borderId="11" xfId="0" applyNumberFormat="1" applyFont="1" applyBorder="1" applyAlignment="1">
      <alignment/>
    </xf>
    <xf numFmtId="177" fontId="40" fillId="0" borderId="16" xfId="0" applyNumberFormat="1" applyFont="1" applyBorder="1" applyAlignment="1">
      <alignment/>
    </xf>
    <xf numFmtId="177" fontId="40" fillId="0" borderId="0" xfId="0" applyNumberFormat="1" applyFont="1" applyAlignment="1">
      <alignment/>
    </xf>
    <xf numFmtId="0" fontId="23" fillId="0" borderId="0" xfId="62" applyFont="1" applyAlignment="1">
      <alignment horizontal="left"/>
      <protection/>
    </xf>
    <xf numFmtId="0" fontId="0" fillId="0" borderId="0" xfId="0" applyBorder="1" applyAlignment="1">
      <alignment horizontal="center"/>
    </xf>
    <xf numFmtId="0" fontId="0" fillId="0" borderId="0" xfId="0" applyAlignment="1">
      <alignment horizontal="center"/>
    </xf>
    <xf numFmtId="3" fontId="48" fillId="0" borderId="0" xfId="0" applyNumberFormat="1" applyFont="1" applyAlignment="1">
      <alignment/>
    </xf>
    <xf numFmtId="3" fontId="49" fillId="33" borderId="0" xfId="0" applyNumberFormat="1" applyFont="1" applyFill="1" applyAlignment="1">
      <alignment/>
    </xf>
    <xf numFmtId="3" fontId="8" fillId="33" borderId="0" xfId="0" applyNumberFormat="1" applyFont="1" applyFill="1" applyBorder="1" applyAlignment="1">
      <alignment horizontal="centerContinuous"/>
    </xf>
    <xf numFmtId="3" fontId="8" fillId="33" borderId="35" xfId="0" applyNumberFormat="1" applyFont="1" applyFill="1" applyBorder="1" applyAlignment="1">
      <alignment horizontal="centerContinuous"/>
    </xf>
    <xf numFmtId="3" fontId="33" fillId="33" borderId="36" xfId="0" applyNumberFormat="1" applyFont="1" applyFill="1" applyBorder="1" applyAlignment="1">
      <alignment horizontal="right"/>
    </xf>
    <xf numFmtId="177" fontId="32" fillId="0" borderId="24" xfId="0" applyNumberFormat="1" applyFont="1" applyFill="1" applyBorder="1" applyAlignment="1">
      <alignment horizontal="left"/>
    </xf>
    <xf numFmtId="177" fontId="33" fillId="33" borderId="37" xfId="0" applyNumberFormat="1" applyFont="1" applyFill="1" applyBorder="1" applyAlignment="1">
      <alignment horizontal="left"/>
    </xf>
    <xf numFmtId="3" fontId="33" fillId="33" borderId="38" xfId="0" applyNumberFormat="1" applyFont="1" applyFill="1" applyBorder="1" applyAlignment="1">
      <alignment horizontal="left"/>
    </xf>
    <xf numFmtId="3" fontId="33" fillId="33" borderId="39" xfId="0" applyNumberFormat="1" applyFont="1" applyFill="1" applyBorder="1" applyAlignment="1">
      <alignment horizontal="right"/>
    </xf>
    <xf numFmtId="3" fontId="24" fillId="0" borderId="0" xfId="0" applyNumberFormat="1" applyFont="1" applyAlignment="1">
      <alignment horizontal="centerContinuous"/>
    </xf>
    <xf numFmtId="177" fontId="24" fillId="0" borderId="0" xfId="0" applyNumberFormat="1" applyFont="1" applyAlignment="1">
      <alignment horizontal="centerContinuous"/>
    </xf>
    <xf numFmtId="0" fontId="29" fillId="0" borderId="0" xfId="64" applyFont="1">
      <alignment/>
      <protection/>
    </xf>
    <xf numFmtId="0" fontId="0" fillId="0" borderId="0" xfId="0" applyFill="1" applyBorder="1" applyAlignment="1">
      <alignment vertical="top" wrapText="1"/>
    </xf>
    <xf numFmtId="177" fontId="0" fillId="34" borderId="0" xfId="0" applyNumberFormat="1" applyFont="1" applyFill="1" applyAlignment="1">
      <alignment/>
    </xf>
    <xf numFmtId="0" fontId="51" fillId="34" borderId="0" xfId="0" applyFont="1" applyFill="1" applyBorder="1" applyAlignment="1">
      <alignment horizontal="center"/>
    </xf>
    <xf numFmtId="0" fontId="30" fillId="0" borderId="0" xfId="0" applyFont="1" applyFill="1" applyAlignment="1">
      <alignment horizontal="centerContinuous"/>
    </xf>
    <xf numFmtId="0" fontId="0" fillId="34" borderId="0" xfId="0" applyFont="1" applyFill="1" applyAlignment="1">
      <alignment wrapText="1"/>
    </xf>
    <xf numFmtId="0" fontId="0" fillId="34" borderId="0" xfId="0" applyFont="1" applyFill="1" applyBorder="1" applyAlignment="1">
      <alignment/>
    </xf>
    <xf numFmtId="177" fontId="52" fillId="34" borderId="0" xfId="0" applyNumberFormat="1" applyFont="1" applyFill="1" applyAlignment="1">
      <alignment horizontal="center" wrapText="1"/>
    </xf>
    <xf numFmtId="0" fontId="2" fillId="0" borderId="0" xfId="62" applyFont="1" applyFill="1" applyAlignment="1">
      <alignment/>
      <protection/>
    </xf>
    <xf numFmtId="0" fontId="3" fillId="0" borderId="0" xfId="62" applyFont="1" applyFill="1" applyAlignment="1">
      <alignment/>
      <protection/>
    </xf>
    <xf numFmtId="0" fontId="15" fillId="0" borderId="0" xfId="64" applyFont="1" applyFill="1" applyBorder="1" applyAlignment="1">
      <alignment horizontal="center"/>
      <protection/>
    </xf>
    <xf numFmtId="0" fontId="15" fillId="0" borderId="0" xfId="64" applyFont="1" applyBorder="1">
      <alignment/>
      <protection/>
    </xf>
    <xf numFmtId="183" fontId="15" fillId="0" borderId="0" xfId="42" applyNumberFormat="1" applyFont="1" applyBorder="1" applyAlignment="1">
      <alignment/>
    </xf>
    <xf numFmtId="177" fontId="6" fillId="0" borderId="0" xfId="0" applyNumberFormat="1" applyFont="1" applyBorder="1" applyAlignment="1">
      <alignment horizontal="fill"/>
    </xf>
    <xf numFmtId="177" fontId="24" fillId="0" borderId="0" xfId="0" applyNumberFormat="1" applyFont="1" applyBorder="1" applyAlignment="1">
      <alignment horizontal="fill"/>
    </xf>
    <xf numFmtId="177" fontId="24" fillId="0" borderId="40" xfId="0" applyNumberFormat="1" applyFont="1" applyBorder="1" applyAlignment="1">
      <alignment horizontal="fill"/>
    </xf>
    <xf numFmtId="177" fontId="6" fillId="0" borderId="35" xfId="0" applyNumberFormat="1" applyFont="1" applyBorder="1" applyAlignment="1">
      <alignment horizontal="fill"/>
    </xf>
    <xf numFmtId="177" fontId="24" fillId="0" borderId="41" xfId="0" applyNumberFormat="1" applyFont="1" applyBorder="1" applyAlignment="1">
      <alignment horizontal="fill"/>
    </xf>
    <xf numFmtId="177" fontId="6" fillId="0" borderId="0" xfId="0" applyNumberFormat="1" applyFont="1" applyBorder="1" applyAlignment="1">
      <alignment/>
    </xf>
    <xf numFmtId="1" fontId="29" fillId="0" borderId="0" xfId="64" applyNumberFormat="1" applyFont="1" applyFill="1" applyBorder="1" applyAlignment="1">
      <alignment horizontal="centerContinuous"/>
      <protection/>
    </xf>
    <xf numFmtId="0" fontId="29" fillId="0" borderId="0" xfId="64" applyFont="1" applyFill="1" applyBorder="1" applyAlignment="1">
      <alignment horizontal="centerContinuous"/>
      <protection/>
    </xf>
    <xf numFmtId="0" fontId="31" fillId="0" borderId="0" xfId="64" applyFont="1" applyFill="1" applyBorder="1" applyAlignment="1">
      <alignment horizontal="center"/>
      <protection/>
    </xf>
    <xf numFmtId="183" fontId="29" fillId="0" borderId="0" xfId="42" applyNumberFormat="1" applyFont="1" applyBorder="1" applyAlignment="1">
      <alignment/>
    </xf>
    <xf numFmtId="0" fontId="1" fillId="0" borderId="0" xfId="64" applyFont="1" applyBorder="1" applyAlignment="1">
      <alignment horizontal="left"/>
      <protection/>
    </xf>
    <xf numFmtId="0" fontId="6" fillId="0" borderId="0" xfId="0" applyFont="1" applyAlignment="1">
      <alignment/>
    </xf>
    <xf numFmtId="3" fontId="20" fillId="0" borderId="21" xfId="0" applyNumberFormat="1" applyFont="1" applyBorder="1" applyAlignment="1">
      <alignment/>
    </xf>
    <xf numFmtId="0" fontId="0" fillId="0" borderId="16" xfId="0" applyBorder="1" applyAlignment="1">
      <alignment/>
    </xf>
    <xf numFmtId="0" fontId="15" fillId="0" borderId="15" xfId="64" applyFont="1" applyFill="1" applyBorder="1" applyAlignment="1">
      <alignment horizontal="center" wrapText="1"/>
      <protection/>
    </xf>
    <xf numFmtId="0" fontId="15" fillId="0" borderId="12" xfId="64" applyFont="1" applyFill="1" applyBorder="1" applyAlignment="1">
      <alignment horizontal="center" wrapText="1"/>
      <protection/>
    </xf>
    <xf numFmtId="0" fontId="0" fillId="34" borderId="0" xfId="0" applyFont="1" applyFill="1" applyBorder="1" applyAlignment="1">
      <alignment wrapText="1"/>
    </xf>
    <xf numFmtId="0" fontId="35" fillId="34" borderId="0" xfId="0" applyFont="1" applyFill="1" applyBorder="1" applyAlignment="1">
      <alignment wrapText="1"/>
    </xf>
    <xf numFmtId="0" fontId="35" fillId="34" borderId="0" xfId="0" applyFont="1" applyFill="1" applyBorder="1" applyAlignment="1">
      <alignment/>
    </xf>
    <xf numFmtId="0" fontId="15" fillId="0" borderId="14" xfId="0" applyFont="1" applyBorder="1" applyAlignment="1">
      <alignment/>
    </xf>
    <xf numFmtId="0" fontId="15" fillId="0" borderId="14" xfId="0" applyFont="1" applyBorder="1" applyAlignment="1">
      <alignment wrapText="1"/>
    </xf>
    <xf numFmtId="5" fontId="34" fillId="0" borderId="42" xfId="0" applyNumberFormat="1" applyFont="1" applyBorder="1" applyAlignment="1">
      <alignment/>
    </xf>
    <xf numFmtId="0" fontId="39" fillId="0" borderId="0" xfId="0" applyFont="1" applyAlignment="1">
      <alignment/>
    </xf>
    <xf numFmtId="165" fontId="33" fillId="33" borderId="25" xfId="0" applyNumberFormat="1" applyFont="1" applyFill="1" applyBorder="1" applyAlignment="1">
      <alignment/>
    </xf>
    <xf numFmtId="3" fontId="24" fillId="0" borderId="43" xfId="0" applyNumberFormat="1" applyFont="1" applyBorder="1" applyAlignment="1">
      <alignment/>
    </xf>
    <xf numFmtId="0" fontId="0" fillId="0" borderId="44" xfId="0" applyBorder="1" applyAlignment="1">
      <alignment/>
    </xf>
    <xf numFmtId="177" fontId="40" fillId="0" borderId="20" xfId="0" applyNumberFormat="1" applyFont="1" applyBorder="1" applyAlignment="1">
      <alignment vertical="center"/>
    </xf>
    <xf numFmtId="177" fontId="40" fillId="0" borderId="11" xfId="0" applyNumberFormat="1" applyFont="1" applyBorder="1" applyAlignment="1">
      <alignment vertical="center"/>
    </xf>
    <xf numFmtId="177" fontId="57" fillId="0" borderId="0" xfId="0" applyNumberFormat="1" applyFont="1" applyAlignment="1">
      <alignment/>
    </xf>
    <xf numFmtId="0" fontId="55" fillId="0" borderId="0" xfId="0" applyFont="1" applyAlignment="1">
      <alignment/>
    </xf>
    <xf numFmtId="177" fontId="57" fillId="0" borderId="0" xfId="0" applyNumberFormat="1" applyFont="1" applyAlignment="1">
      <alignment/>
    </xf>
    <xf numFmtId="0" fontId="59" fillId="0" borderId="0" xfId="64" applyFont="1">
      <alignment/>
      <protection/>
    </xf>
    <xf numFmtId="0" fontId="15" fillId="0" borderId="0" xfId="64" applyFont="1" applyFill="1" applyAlignment="1">
      <alignment vertical="center"/>
      <protection/>
    </xf>
    <xf numFmtId="0" fontId="0" fillId="0" borderId="0" xfId="0" applyAlignment="1">
      <alignment/>
    </xf>
    <xf numFmtId="0" fontId="59" fillId="0" borderId="0" xfId="62" applyFont="1">
      <alignment/>
      <protection/>
    </xf>
    <xf numFmtId="206" fontId="15" fillId="0" borderId="0" xfId="64" applyNumberFormat="1" applyFont="1">
      <alignment/>
      <protection/>
    </xf>
    <xf numFmtId="5" fontId="29" fillId="0" borderId="45" xfId="45" applyNumberFormat="1" applyFont="1" applyBorder="1" applyAlignment="1">
      <alignment horizontal="left"/>
    </xf>
    <xf numFmtId="0" fontId="58" fillId="0" borderId="0" xfId="64" applyFont="1" applyAlignment="1">
      <alignment horizontal="left"/>
      <protection/>
    </xf>
    <xf numFmtId="177" fontId="61" fillId="0" borderId="0" xfId="0" applyNumberFormat="1" applyFont="1" applyAlignment="1">
      <alignment/>
    </xf>
    <xf numFmtId="177" fontId="39" fillId="0" borderId="0" xfId="0" applyNumberFormat="1" applyFont="1" applyAlignment="1">
      <alignment/>
    </xf>
    <xf numFmtId="3" fontId="61" fillId="33" borderId="0" xfId="0" applyNumberFormat="1" applyFont="1" applyFill="1" applyAlignment="1">
      <alignment/>
    </xf>
    <xf numFmtId="3" fontId="64" fillId="33" borderId="0" xfId="0" applyNumberFormat="1" applyFont="1" applyFill="1" applyAlignment="1">
      <alignment/>
    </xf>
    <xf numFmtId="3" fontId="64" fillId="33" borderId="0" xfId="0" applyNumberFormat="1" applyFont="1" applyFill="1" applyBorder="1" applyAlignment="1">
      <alignment/>
    </xf>
    <xf numFmtId="0" fontId="39" fillId="0" borderId="0" xfId="0" applyFont="1" applyAlignment="1">
      <alignment/>
    </xf>
    <xf numFmtId="177" fontId="63" fillId="0" borderId="0" xfId="0" applyNumberFormat="1" applyFont="1" applyAlignment="1">
      <alignment/>
    </xf>
    <xf numFmtId="177" fontId="62" fillId="0" borderId="0" xfId="0" applyNumberFormat="1" applyFont="1" applyAlignment="1">
      <alignment/>
    </xf>
    <xf numFmtId="0" fontId="63" fillId="0" borderId="0" xfId="0" applyFont="1" applyAlignment="1">
      <alignment/>
    </xf>
    <xf numFmtId="3" fontId="63" fillId="0" borderId="0" xfId="0" applyNumberFormat="1" applyFont="1" applyAlignment="1">
      <alignment/>
    </xf>
    <xf numFmtId="3" fontId="62" fillId="0" borderId="0" xfId="0" applyNumberFormat="1" applyFont="1" applyAlignment="1">
      <alignment/>
    </xf>
    <xf numFmtId="0" fontId="61" fillId="0" borderId="0" xfId="62" applyFont="1">
      <alignment/>
      <protection/>
    </xf>
    <xf numFmtId="0" fontId="39" fillId="0" borderId="0" xfId="62" applyFont="1">
      <alignment/>
      <protection/>
    </xf>
    <xf numFmtId="177" fontId="65" fillId="0" borderId="0" xfId="0" applyNumberFormat="1" applyFont="1" applyAlignment="1">
      <alignment/>
    </xf>
    <xf numFmtId="177" fontId="24" fillId="0" borderId="0" xfId="0" applyNumberFormat="1" applyFont="1" applyAlignment="1">
      <alignment/>
    </xf>
    <xf numFmtId="177" fontId="15" fillId="0" borderId="0" xfId="0" applyNumberFormat="1" applyFont="1" applyFill="1" applyAlignment="1">
      <alignment/>
    </xf>
    <xf numFmtId="177" fontId="15" fillId="34" borderId="0" xfId="0" applyNumberFormat="1" applyFont="1" applyFill="1" applyAlignment="1">
      <alignment horizontal="center" wrapText="1"/>
    </xf>
    <xf numFmtId="0" fontId="15" fillId="34" borderId="0" xfId="0" applyFont="1" applyFill="1" applyAlignment="1">
      <alignment wrapText="1"/>
    </xf>
    <xf numFmtId="0" fontId="15" fillId="34" borderId="0" xfId="0" applyFont="1" applyFill="1" applyBorder="1" applyAlignment="1">
      <alignment wrapText="1"/>
    </xf>
    <xf numFmtId="177" fontId="15" fillId="34" borderId="0" xfId="0" applyNumberFormat="1" applyFont="1" applyFill="1" applyAlignment="1">
      <alignment/>
    </xf>
    <xf numFmtId="0" fontId="15" fillId="34" borderId="0" xfId="0" applyFont="1" applyFill="1" applyBorder="1" applyAlignment="1">
      <alignment/>
    </xf>
    <xf numFmtId="37" fontId="6" fillId="0" borderId="23" xfId="0" applyNumberFormat="1" applyFont="1" applyBorder="1" applyAlignment="1">
      <alignment/>
    </xf>
    <xf numFmtId="37" fontId="6" fillId="0" borderId="46" xfId="0" applyNumberFormat="1" applyFont="1" applyBorder="1" applyAlignment="1">
      <alignment/>
    </xf>
    <xf numFmtId="37" fontId="6" fillId="0" borderId="47" xfId="0" applyNumberFormat="1" applyFont="1" applyBorder="1" applyAlignment="1">
      <alignment/>
    </xf>
    <xf numFmtId="37" fontId="6" fillId="0" borderId="48" xfId="0" applyNumberFormat="1" applyFont="1" applyBorder="1" applyAlignment="1">
      <alignment/>
    </xf>
    <xf numFmtId="37" fontId="24" fillId="0" borderId="49" xfId="0" applyNumberFormat="1" applyFont="1" applyBorder="1" applyAlignment="1">
      <alignment/>
    </xf>
    <xf numFmtId="37" fontId="24" fillId="0" borderId="50" xfId="0" applyNumberFormat="1" applyFont="1" applyBorder="1" applyAlignment="1">
      <alignment/>
    </xf>
    <xf numFmtId="37" fontId="24" fillId="0" borderId="51" xfId="0" applyNumberFormat="1" applyFont="1" applyBorder="1" applyAlignment="1">
      <alignment/>
    </xf>
    <xf numFmtId="37" fontId="6" fillId="0" borderId="13" xfId="0" applyNumberFormat="1" applyFont="1" applyBorder="1" applyAlignment="1">
      <alignment/>
    </xf>
    <xf numFmtId="37" fontId="6" fillId="0" borderId="12" xfId="0" applyNumberFormat="1" applyFont="1" applyBorder="1" applyAlignment="1">
      <alignment/>
    </xf>
    <xf numFmtId="37" fontId="24" fillId="0" borderId="52" xfId="0" applyNumberFormat="1" applyFont="1" applyBorder="1" applyAlignment="1">
      <alignment/>
    </xf>
    <xf numFmtId="37" fontId="24" fillId="0" borderId="13" xfId="0" applyNumberFormat="1" applyFont="1" applyBorder="1" applyAlignment="1">
      <alignment/>
    </xf>
    <xf numFmtId="5" fontId="24" fillId="0" borderId="13" xfId="0" applyNumberFormat="1" applyFont="1" applyBorder="1" applyAlignment="1">
      <alignment/>
    </xf>
    <xf numFmtId="3" fontId="47" fillId="0" borderId="15" xfId="0" applyNumberFormat="1" applyFont="1" applyBorder="1" applyAlignment="1">
      <alignment/>
    </xf>
    <xf numFmtId="37" fontId="6" fillId="0" borderId="53" xfId="0" applyNumberFormat="1" applyFont="1" applyBorder="1" applyAlignment="1">
      <alignment/>
    </xf>
    <xf numFmtId="37" fontId="6" fillId="0" borderId="25" xfId="0" applyNumberFormat="1" applyFont="1" applyBorder="1" applyAlignment="1">
      <alignment/>
    </xf>
    <xf numFmtId="37" fontId="6" fillId="0" borderId="46" xfId="0" applyNumberFormat="1" applyFont="1" applyBorder="1" applyAlignment="1">
      <alignment/>
    </xf>
    <xf numFmtId="37" fontId="6" fillId="0" borderId="15" xfId="0" applyNumberFormat="1" applyFont="1" applyBorder="1" applyAlignment="1">
      <alignment/>
    </xf>
    <xf numFmtId="37" fontId="6" fillId="0" borderId="11" xfId="0" applyNumberFormat="1" applyFont="1" applyBorder="1" applyAlignment="1">
      <alignment/>
    </xf>
    <xf numFmtId="37" fontId="6" fillId="0" borderId="12" xfId="0" applyNumberFormat="1" applyFont="1" applyBorder="1" applyAlignment="1">
      <alignment/>
    </xf>
    <xf numFmtId="37" fontId="6" fillId="0" borderId="54" xfId="0" applyNumberFormat="1" applyFont="1" applyBorder="1" applyAlignment="1">
      <alignment/>
    </xf>
    <xf numFmtId="37" fontId="29" fillId="0" borderId="16" xfId="62" applyNumberFormat="1" applyFont="1" applyBorder="1">
      <alignment/>
      <protection/>
    </xf>
    <xf numFmtId="37" fontId="29" fillId="0" borderId="0" xfId="62" applyNumberFormat="1" applyFont="1" applyBorder="1">
      <alignment/>
      <protection/>
    </xf>
    <xf numFmtId="37" fontId="15" fillId="0" borderId="16" xfId="64" applyNumberFormat="1" applyFont="1" applyBorder="1">
      <alignment/>
      <protection/>
    </xf>
    <xf numFmtId="37" fontId="15" fillId="0" borderId="18" xfId="64" applyNumberFormat="1" applyFont="1" applyBorder="1">
      <alignment/>
      <protection/>
    </xf>
    <xf numFmtId="37" fontId="15" fillId="0" borderId="0" xfId="64" applyNumberFormat="1" applyFont="1">
      <alignment/>
      <protection/>
    </xf>
    <xf numFmtId="37" fontId="15" fillId="0" borderId="0" xfId="64" applyNumberFormat="1" applyFont="1" applyBorder="1">
      <alignment/>
      <protection/>
    </xf>
    <xf numFmtId="37" fontId="15" fillId="0" borderId="16" xfId="64" applyNumberFormat="1" applyFont="1" applyBorder="1" applyAlignment="1">
      <alignment/>
      <protection/>
    </xf>
    <xf numFmtId="37" fontId="15" fillId="0" borderId="18" xfId="64" applyNumberFormat="1" applyFont="1" applyBorder="1" applyAlignment="1">
      <alignment/>
      <protection/>
    </xf>
    <xf numFmtId="37" fontId="15" fillId="0" borderId="15" xfId="42" applyNumberFormat="1" applyFont="1" applyBorder="1" applyAlignment="1">
      <alignment/>
    </xf>
    <xf numFmtId="37" fontId="15" fillId="0" borderId="12" xfId="42" applyNumberFormat="1" applyFont="1" applyBorder="1" applyAlignment="1">
      <alignment/>
    </xf>
    <xf numFmtId="37" fontId="15" fillId="0" borderId="16" xfId="42" applyNumberFormat="1" applyFont="1" applyBorder="1" applyAlignment="1">
      <alignment/>
    </xf>
    <xf numFmtId="37" fontId="15" fillId="0" borderId="14" xfId="42" applyNumberFormat="1" applyFont="1" applyBorder="1" applyAlignment="1">
      <alignment/>
    </xf>
    <xf numFmtId="37" fontId="15" fillId="0" borderId="11" xfId="42" applyNumberFormat="1" applyFont="1" applyBorder="1" applyAlignment="1">
      <alignment/>
    </xf>
    <xf numFmtId="37" fontId="15" fillId="0" borderId="12" xfId="64" applyNumberFormat="1" applyFont="1" applyBorder="1">
      <alignment/>
      <protection/>
    </xf>
    <xf numFmtId="37" fontId="29" fillId="0" borderId="15" xfId="42" applyNumberFormat="1" applyFont="1" applyBorder="1" applyAlignment="1">
      <alignment/>
    </xf>
    <xf numFmtId="37" fontId="29" fillId="0" borderId="12" xfId="42" applyNumberFormat="1" applyFont="1" applyBorder="1" applyAlignment="1">
      <alignment/>
    </xf>
    <xf numFmtId="37" fontId="29" fillId="0" borderId="16" xfId="42" applyNumberFormat="1" applyFont="1" applyBorder="1" applyAlignment="1">
      <alignment/>
    </xf>
    <xf numFmtId="37" fontId="29" fillId="0" borderId="14" xfId="42" applyNumberFormat="1" applyFont="1" applyBorder="1" applyAlignment="1">
      <alignment/>
    </xf>
    <xf numFmtId="37" fontId="29" fillId="0" borderId="34" xfId="42" applyNumberFormat="1" applyFont="1" applyBorder="1" applyAlignment="1">
      <alignment/>
    </xf>
    <xf numFmtId="37" fontId="29" fillId="0" borderId="11" xfId="42" applyNumberFormat="1" applyFont="1" applyBorder="1" applyAlignment="1">
      <alignment/>
    </xf>
    <xf numFmtId="37" fontId="29" fillId="0" borderId="55" xfId="64" applyNumberFormat="1" applyFont="1" applyBorder="1" applyAlignment="1">
      <alignment horizontal="left"/>
      <protection/>
    </xf>
    <xf numFmtId="37" fontId="5" fillId="0" borderId="24" xfId="0" applyNumberFormat="1" applyFont="1" applyBorder="1" applyAlignment="1">
      <alignment/>
    </xf>
    <xf numFmtId="37" fontId="5" fillId="0" borderId="25" xfId="0" applyNumberFormat="1" applyFont="1" applyBorder="1" applyAlignment="1">
      <alignment/>
    </xf>
    <xf numFmtId="37" fontId="5" fillId="0" borderId="46" xfId="0" applyNumberFormat="1" applyFont="1" applyBorder="1" applyAlignment="1">
      <alignment/>
    </xf>
    <xf numFmtId="37" fontId="34" fillId="0" borderId="15" xfId="0" applyNumberFormat="1" applyFont="1" applyBorder="1" applyAlignment="1">
      <alignment/>
    </xf>
    <xf numFmtId="37" fontId="34" fillId="0" borderId="11" xfId="0" applyNumberFormat="1" applyFont="1" applyBorder="1" applyAlignment="1">
      <alignment/>
    </xf>
    <xf numFmtId="37" fontId="5" fillId="0" borderId="15" xfId="0" applyNumberFormat="1" applyFont="1" applyBorder="1" applyAlignment="1">
      <alignment/>
    </xf>
    <xf numFmtId="37" fontId="5" fillId="0" borderId="11" xfId="0" applyNumberFormat="1" applyFont="1" applyBorder="1" applyAlignment="1">
      <alignment/>
    </xf>
    <xf numFmtId="37" fontId="5" fillId="0" borderId="12" xfId="0" applyNumberFormat="1" applyFont="1" applyBorder="1" applyAlignment="1">
      <alignment/>
    </xf>
    <xf numFmtId="37" fontId="5" fillId="0" borderId="34" xfId="0" applyNumberFormat="1" applyFont="1" applyBorder="1" applyAlignment="1">
      <alignment/>
    </xf>
    <xf numFmtId="37" fontId="5" fillId="0" borderId="42" xfId="0" applyNumberFormat="1" applyFont="1" applyBorder="1" applyAlignment="1">
      <alignment/>
    </xf>
    <xf numFmtId="37" fontId="5" fillId="0" borderId="56" xfId="0" applyNumberFormat="1" applyFont="1" applyBorder="1" applyAlignment="1">
      <alignment/>
    </xf>
    <xf numFmtId="5" fontId="5" fillId="0" borderId="11" xfId="0" applyNumberFormat="1" applyFont="1" applyBorder="1" applyAlignment="1">
      <alignment/>
    </xf>
    <xf numFmtId="5" fontId="5" fillId="0" borderId="12" xfId="0" applyNumberFormat="1" applyFont="1" applyBorder="1" applyAlignment="1">
      <alignment/>
    </xf>
    <xf numFmtId="37" fontId="32" fillId="33" borderId="27" xfId="0" applyNumberFormat="1" applyFont="1" applyFill="1" applyBorder="1" applyAlignment="1">
      <alignment/>
    </xf>
    <xf numFmtId="37" fontId="32" fillId="33" borderId="57" xfId="0" applyNumberFormat="1" applyFont="1" applyFill="1" applyBorder="1" applyAlignment="1">
      <alignment/>
    </xf>
    <xf numFmtId="37" fontId="32" fillId="33" borderId="58" xfId="0" applyNumberFormat="1" applyFont="1" applyFill="1" applyBorder="1" applyAlignment="1">
      <alignment/>
    </xf>
    <xf numFmtId="37" fontId="32" fillId="33" borderId="59" xfId="0" applyNumberFormat="1" applyFont="1" applyFill="1" applyBorder="1" applyAlignment="1">
      <alignment/>
    </xf>
    <xf numFmtId="37" fontId="32" fillId="33" borderId="60" xfId="0" applyNumberFormat="1" applyFont="1" applyFill="1" applyBorder="1" applyAlignment="1">
      <alignment/>
    </xf>
    <xf numFmtId="37" fontId="32" fillId="33" borderId="61" xfId="0" applyNumberFormat="1" applyFont="1" applyFill="1" applyBorder="1" applyAlignment="1">
      <alignment/>
    </xf>
    <xf numFmtId="37" fontId="32" fillId="33" borderId="62" xfId="0" applyNumberFormat="1" applyFont="1" applyFill="1" applyBorder="1" applyAlignment="1">
      <alignment/>
    </xf>
    <xf numFmtId="37" fontId="32" fillId="33" borderId="63" xfId="0" applyNumberFormat="1" applyFont="1" applyFill="1" applyBorder="1" applyAlignment="1">
      <alignment/>
    </xf>
    <xf numFmtId="37" fontId="32" fillId="33" borderId="64" xfId="0" applyNumberFormat="1" applyFont="1" applyFill="1" applyBorder="1" applyAlignment="1">
      <alignment/>
    </xf>
    <xf numFmtId="37" fontId="32" fillId="33" borderId="17" xfId="0" applyNumberFormat="1" applyFont="1" applyFill="1" applyBorder="1" applyAlignment="1">
      <alignment/>
    </xf>
    <xf numFmtId="37" fontId="32" fillId="33" borderId="65" xfId="0" applyNumberFormat="1" applyFont="1" applyFill="1" applyBorder="1" applyAlignment="1">
      <alignment/>
    </xf>
    <xf numFmtId="37" fontId="32" fillId="33" borderId="66" xfId="0" applyNumberFormat="1" applyFont="1" applyFill="1" applyBorder="1" applyAlignment="1">
      <alignment/>
    </xf>
    <xf numFmtId="37" fontId="32" fillId="33" borderId="67" xfId="0" applyNumberFormat="1" applyFont="1" applyFill="1" applyBorder="1" applyAlignment="1">
      <alignment/>
    </xf>
    <xf numFmtId="37" fontId="32" fillId="33" borderId="68" xfId="0" applyNumberFormat="1" applyFont="1" applyFill="1" applyBorder="1" applyAlignment="1">
      <alignment/>
    </xf>
    <xf numFmtId="37" fontId="32" fillId="33" borderId="69" xfId="0" applyNumberFormat="1" applyFont="1" applyFill="1" applyBorder="1" applyAlignment="1">
      <alignment/>
    </xf>
    <xf numFmtId="37" fontId="32" fillId="33" borderId="70" xfId="0" applyNumberFormat="1" applyFont="1" applyFill="1" applyBorder="1" applyAlignment="1">
      <alignment/>
    </xf>
    <xf numFmtId="37" fontId="32" fillId="33" borderId="71" xfId="0" applyNumberFormat="1" applyFont="1" applyFill="1" applyBorder="1" applyAlignment="1">
      <alignment/>
    </xf>
    <xf numFmtId="37" fontId="32" fillId="33" borderId="72" xfId="0" applyNumberFormat="1" applyFont="1" applyFill="1" applyBorder="1" applyAlignment="1">
      <alignment/>
    </xf>
    <xf numFmtId="37" fontId="32" fillId="33" borderId="73" xfId="0" applyNumberFormat="1" applyFont="1" applyFill="1" applyBorder="1" applyAlignment="1">
      <alignment/>
    </xf>
    <xf numFmtId="37" fontId="32" fillId="33" borderId="0" xfId="0" applyNumberFormat="1" applyFont="1" applyFill="1" applyBorder="1" applyAlignment="1">
      <alignment/>
    </xf>
    <xf numFmtId="37" fontId="32" fillId="33" borderId="74" xfId="0" applyNumberFormat="1" applyFont="1" applyFill="1" applyBorder="1" applyAlignment="1">
      <alignment/>
    </xf>
    <xf numFmtId="37" fontId="32" fillId="33" borderId="75" xfId="0" applyNumberFormat="1" applyFont="1" applyFill="1" applyBorder="1" applyAlignment="1">
      <alignment/>
    </xf>
    <xf numFmtId="37" fontId="32" fillId="33" borderId="76" xfId="0" applyNumberFormat="1" applyFont="1" applyFill="1" applyBorder="1" applyAlignment="1">
      <alignment/>
    </xf>
    <xf numFmtId="37" fontId="32" fillId="33" borderId="77" xfId="0" applyNumberFormat="1" applyFont="1" applyFill="1" applyBorder="1" applyAlignment="1">
      <alignment/>
    </xf>
    <xf numFmtId="37" fontId="32" fillId="33" borderId="78" xfId="0" applyNumberFormat="1" applyFont="1" applyFill="1" applyBorder="1" applyAlignment="1">
      <alignment/>
    </xf>
    <xf numFmtId="37" fontId="32" fillId="33" borderId="79" xfId="0" applyNumberFormat="1" applyFont="1" applyFill="1" applyBorder="1" applyAlignment="1">
      <alignment/>
    </xf>
    <xf numFmtId="37" fontId="32" fillId="33" borderId="80" xfId="0" applyNumberFormat="1" applyFont="1" applyFill="1" applyBorder="1" applyAlignment="1">
      <alignment/>
    </xf>
    <xf numFmtId="37" fontId="32" fillId="33" borderId="0" xfId="0" applyNumberFormat="1" applyFont="1" applyFill="1" applyAlignment="1">
      <alignment/>
    </xf>
    <xf numFmtId="37" fontId="32" fillId="33" borderId="81" xfId="0" applyNumberFormat="1" applyFont="1" applyFill="1" applyBorder="1" applyAlignment="1">
      <alignment/>
    </xf>
    <xf numFmtId="37" fontId="32" fillId="33" borderId="82" xfId="0" applyNumberFormat="1" applyFont="1" applyFill="1" applyBorder="1" applyAlignment="1">
      <alignment/>
    </xf>
    <xf numFmtId="37" fontId="32" fillId="33" borderId="24" xfId="0" applyNumberFormat="1" applyFont="1" applyFill="1" applyBorder="1" applyAlignment="1">
      <alignment/>
    </xf>
    <xf numFmtId="37" fontId="32" fillId="33" borderId="25" xfId="0" applyNumberFormat="1" applyFont="1" applyFill="1" applyBorder="1" applyAlignment="1">
      <alignment/>
    </xf>
    <xf numFmtId="37" fontId="32" fillId="33" borderId="46" xfId="0" applyNumberFormat="1" applyFont="1" applyFill="1" applyBorder="1" applyAlignment="1">
      <alignment/>
    </xf>
    <xf numFmtId="37" fontId="32" fillId="33" borderId="15" xfId="0" applyNumberFormat="1" applyFont="1" applyFill="1" applyBorder="1" applyAlignment="1">
      <alignment/>
    </xf>
    <xf numFmtId="37" fontId="32" fillId="33" borderId="11" xfId="0" applyNumberFormat="1" applyFont="1" applyFill="1" applyBorder="1" applyAlignment="1">
      <alignment/>
    </xf>
    <xf numFmtId="37" fontId="32" fillId="33" borderId="12" xfId="0" applyNumberFormat="1" applyFont="1" applyFill="1" applyBorder="1" applyAlignment="1">
      <alignment/>
    </xf>
    <xf numFmtId="37" fontId="33" fillId="33" borderId="34" xfId="0" applyNumberFormat="1" applyFont="1" applyFill="1" applyBorder="1" applyAlignment="1">
      <alignment/>
    </xf>
    <xf numFmtId="37" fontId="32" fillId="33" borderId="42" xfId="0" applyNumberFormat="1" applyFont="1" applyFill="1" applyBorder="1" applyAlignment="1">
      <alignment/>
    </xf>
    <xf numFmtId="37" fontId="32" fillId="33" borderId="56" xfId="0" applyNumberFormat="1" applyFont="1" applyFill="1" applyBorder="1" applyAlignment="1">
      <alignment/>
    </xf>
    <xf numFmtId="4" fontId="32" fillId="33" borderId="24" xfId="0" applyNumberFormat="1" applyFont="1" applyFill="1" applyBorder="1" applyAlignment="1">
      <alignment/>
    </xf>
    <xf numFmtId="4" fontId="32" fillId="33" borderId="24" xfId="0" applyNumberFormat="1" applyFont="1" applyFill="1" applyBorder="1" applyAlignment="1">
      <alignment horizontal="right"/>
    </xf>
    <xf numFmtId="4" fontId="32" fillId="33" borderId="37" xfId="0" applyNumberFormat="1" applyFont="1" applyFill="1" applyBorder="1" applyAlignment="1">
      <alignment horizontal="right"/>
    </xf>
    <xf numFmtId="4" fontId="32" fillId="33" borderId="37" xfId="0" applyNumberFormat="1" applyFont="1" applyFill="1" applyBorder="1" applyAlignment="1">
      <alignment/>
    </xf>
    <xf numFmtId="4" fontId="32" fillId="33" borderId="46" xfId="0" applyNumberFormat="1" applyFont="1" applyFill="1" applyBorder="1" applyAlignment="1">
      <alignment/>
    </xf>
    <xf numFmtId="4" fontId="32" fillId="33" borderId="83" xfId="0" applyNumberFormat="1" applyFont="1" applyFill="1" applyBorder="1" applyAlignment="1">
      <alignment/>
    </xf>
    <xf numFmtId="5" fontId="47" fillId="0" borderId="11" xfId="0" applyNumberFormat="1" applyFont="1" applyBorder="1" applyAlignment="1">
      <alignment/>
    </xf>
    <xf numFmtId="37" fontId="40" fillId="0" borderId="24" xfId="0" applyNumberFormat="1" applyFont="1" applyBorder="1" applyAlignment="1">
      <alignment/>
    </xf>
    <xf numFmtId="37" fontId="40" fillId="0" borderId="25" xfId="0" applyNumberFormat="1" applyFont="1" applyBorder="1" applyAlignment="1">
      <alignment/>
    </xf>
    <xf numFmtId="37" fontId="40" fillId="0" borderId="46" xfId="0" applyNumberFormat="1" applyFont="1" applyBorder="1" applyAlignment="1">
      <alignment/>
    </xf>
    <xf numFmtId="37" fontId="40" fillId="0" borderId="15" xfId="0" applyNumberFormat="1" applyFont="1" applyBorder="1" applyAlignment="1">
      <alignment/>
    </xf>
    <xf numFmtId="37" fontId="40" fillId="0" borderId="11" xfId="0" applyNumberFormat="1" applyFont="1" applyBorder="1" applyAlignment="1">
      <alignment/>
    </xf>
    <xf numFmtId="37" fontId="40" fillId="0" borderId="12" xfId="0" applyNumberFormat="1" applyFont="1" applyBorder="1" applyAlignment="1">
      <alignment/>
    </xf>
    <xf numFmtId="37" fontId="47" fillId="0" borderId="15" xfId="0" applyNumberFormat="1" applyFont="1" applyBorder="1" applyAlignment="1">
      <alignment/>
    </xf>
    <xf numFmtId="37" fontId="47" fillId="0" borderId="11" xfId="0" applyNumberFormat="1" applyFont="1" applyBorder="1" applyAlignment="1">
      <alignment/>
    </xf>
    <xf numFmtId="37" fontId="40" fillId="0" borderId="0" xfId="0" applyNumberFormat="1" applyFont="1" applyAlignment="1">
      <alignment/>
    </xf>
    <xf numFmtId="5" fontId="47" fillId="0" borderId="12" xfId="0" applyNumberFormat="1" applyFont="1" applyBorder="1" applyAlignment="1">
      <alignment/>
    </xf>
    <xf numFmtId="0" fontId="15" fillId="0" borderId="0" xfId="64" applyNumberFormat="1" applyFont="1">
      <alignment/>
      <protection/>
    </xf>
    <xf numFmtId="37" fontId="32" fillId="33" borderId="84" xfId="0" applyNumberFormat="1" applyFont="1" applyFill="1" applyBorder="1" applyAlignment="1">
      <alignment/>
    </xf>
    <xf numFmtId="0" fontId="57" fillId="0" borderId="0" xfId="0" applyFont="1" applyAlignment="1">
      <alignment/>
    </xf>
    <xf numFmtId="37" fontId="32" fillId="33" borderId="18" xfId="0" applyNumberFormat="1" applyFont="1" applyFill="1" applyBorder="1" applyAlignment="1">
      <alignment/>
    </xf>
    <xf numFmtId="206" fontId="33" fillId="33" borderId="85" xfId="0" applyNumberFormat="1" applyFont="1" applyFill="1" applyBorder="1" applyAlignment="1">
      <alignment/>
    </xf>
    <xf numFmtId="5" fontId="33" fillId="33" borderId="86" xfId="0" applyNumberFormat="1" applyFont="1" applyFill="1" applyBorder="1" applyAlignment="1">
      <alignment/>
    </xf>
    <xf numFmtId="206" fontId="33" fillId="33" borderId="87" xfId="0" applyNumberFormat="1" applyFont="1" applyFill="1" applyBorder="1" applyAlignment="1">
      <alignment/>
    </xf>
    <xf numFmtId="5" fontId="33" fillId="33" borderId="87" xfId="0" applyNumberFormat="1" applyFont="1" applyFill="1" applyBorder="1" applyAlignment="1">
      <alignment/>
    </xf>
    <xf numFmtId="37" fontId="33" fillId="33" borderId="87" xfId="0" applyNumberFormat="1" applyFont="1" applyFill="1" applyBorder="1" applyAlignment="1">
      <alignment/>
    </xf>
    <xf numFmtId="37" fontId="33" fillId="33" borderId="85" xfId="0" applyNumberFormat="1" applyFont="1" applyFill="1" applyBorder="1" applyAlignment="1">
      <alignment/>
    </xf>
    <xf numFmtId="5" fontId="33" fillId="33" borderId="88" xfId="0" applyNumberFormat="1" applyFont="1" applyFill="1" applyBorder="1" applyAlignment="1">
      <alignment/>
    </xf>
    <xf numFmtId="0" fontId="68" fillId="0" borderId="0" xfId="0" applyFont="1" applyAlignment="1">
      <alignment/>
    </xf>
    <xf numFmtId="4" fontId="33" fillId="33" borderId="89" xfId="0" applyNumberFormat="1" applyFont="1" applyFill="1" applyBorder="1" applyAlignment="1">
      <alignment horizontal="right"/>
    </xf>
    <xf numFmtId="3" fontId="0" fillId="35" borderId="0" xfId="0" applyNumberFormat="1" applyFill="1" applyAlignment="1">
      <alignment/>
    </xf>
    <xf numFmtId="37" fontId="6" fillId="0" borderId="54" xfId="0" applyNumberFormat="1" applyFont="1" applyBorder="1" applyAlignment="1">
      <alignment/>
    </xf>
    <xf numFmtId="3" fontId="15" fillId="0" borderId="23" xfId="62" applyNumberFormat="1" applyFont="1" applyBorder="1">
      <alignment/>
      <protection/>
    </xf>
    <xf numFmtId="3" fontId="15" fillId="0" borderId="13" xfId="62" applyNumberFormat="1" applyFont="1" applyBorder="1">
      <alignment/>
      <protection/>
    </xf>
    <xf numFmtId="0" fontId="1" fillId="0" borderId="0" xfId="0" applyFont="1" applyAlignment="1">
      <alignment horizontal="center"/>
    </xf>
    <xf numFmtId="5" fontId="1" fillId="0" borderId="0" xfId="0" applyNumberFormat="1" applyFont="1" applyAlignment="1">
      <alignment horizontal="center"/>
    </xf>
    <xf numFmtId="0" fontId="22" fillId="0" borderId="0" xfId="0" applyFont="1" applyAlignment="1">
      <alignment horizontal="center"/>
    </xf>
    <xf numFmtId="0" fontId="28" fillId="0" borderId="0" xfId="0" applyFont="1" applyAlignment="1">
      <alignment horizontal="center"/>
    </xf>
    <xf numFmtId="0" fontId="22" fillId="0" borderId="0" xfId="0" applyFont="1" applyFill="1" applyBorder="1" applyAlignment="1">
      <alignment horizontal="center"/>
    </xf>
    <xf numFmtId="183" fontId="0" fillId="0" borderId="0" xfId="42" applyNumberFormat="1" applyFont="1" applyAlignment="1">
      <alignment/>
    </xf>
    <xf numFmtId="0" fontId="0" fillId="0" borderId="69" xfId="0" applyBorder="1" applyAlignment="1">
      <alignment wrapText="1"/>
    </xf>
    <xf numFmtId="3" fontId="33" fillId="33" borderId="68" xfId="0" applyNumberFormat="1" applyFont="1" applyFill="1" applyBorder="1" applyAlignment="1">
      <alignment wrapText="1"/>
    </xf>
    <xf numFmtId="0" fontId="0" fillId="0" borderId="70" xfId="0" applyBorder="1" applyAlignment="1">
      <alignment wrapText="1"/>
    </xf>
    <xf numFmtId="3" fontId="33" fillId="33" borderId="22" xfId="0" applyNumberFormat="1" applyFont="1" applyFill="1" applyBorder="1" applyAlignment="1">
      <alignment horizontal="right"/>
    </xf>
    <xf numFmtId="3" fontId="33" fillId="33" borderId="21" xfId="0" applyNumberFormat="1" applyFont="1" applyFill="1" applyBorder="1" applyAlignment="1">
      <alignment horizontal="right"/>
    </xf>
    <xf numFmtId="0" fontId="0" fillId="0" borderId="19" xfId="0" applyBorder="1" applyAlignment="1">
      <alignment wrapText="1"/>
    </xf>
    <xf numFmtId="0" fontId="0" fillId="0" borderId="90" xfId="0" applyBorder="1" applyAlignment="1">
      <alignment wrapText="1"/>
    </xf>
    <xf numFmtId="3" fontId="32" fillId="33" borderId="66" xfId="0" applyNumberFormat="1" applyFont="1" applyFill="1" applyBorder="1" applyAlignment="1">
      <alignment horizontal="left"/>
    </xf>
    <xf numFmtId="37" fontId="32" fillId="33" borderId="91" xfId="0" applyNumberFormat="1" applyFont="1" applyFill="1" applyBorder="1" applyAlignment="1">
      <alignment/>
    </xf>
    <xf numFmtId="37" fontId="32" fillId="33" borderId="19" xfId="0" applyNumberFormat="1" applyFont="1" applyFill="1" applyBorder="1" applyAlignment="1">
      <alignment/>
    </xf>
    <xf numFmtId="37" fontId="32" fillId="33" borderId="90" xfId="0" applyNumberFormat="1" applyFont="1" applyFill="1" applyBorder="1" applyAlignment="1">
      <alignment/>
    </xf>
    <xf numFmtId="37" fontId="32" fillId="33" borderId="16" xfId="0" applyNumberFormat="1" applyFont="1" applyFill="1" applyBorder="1" applyAlignment="1">
      <alignment/>
    </xf>
    <xf numFmtId="0" fontId="0" fillId="0" borderId="0" xfId="0" applyFont="1" applyAlignment="1">
      <alignment/>
    </xf>
    <xf numFmtId="183" fontId="0" fillId="0" borderId="0" xfId="42" applyNumberFormat="1" applyFont="1" applyAlignment="1">
      <alignment/>
    </xf>
    <xf numFmtId="183" fontId="0" fillId="0" borderId="0" xfId="42" applyNumberFormat="1" applyFont="1" applyAlignment="1">
      <alignment/>
    </xf>
    <xf numFmtId="183" fontId="0" fillId="0" borderId="0" xfId="0" applyNumberFormat="1" applyAlignment="1">
      <alignment/>
    </xf>
    <xf numFmtId="183" fontId="0" fillId="0" borderId="0" xfId="42" applyNumberFormat="1" applyFont="1" applyAlignment="1">
      <alignment/>
    </xf>
    <xf numFmtId="3" fontId="24" fillId="0" borderId="0" xfId="61" applyNumberFormat="1" applyFont="1" applyAlignment="1">
      <alignment/>
      <protection/>
    </xf>
    <xf numFmtId="0" fontId="23" fillId="0" borderId="0" xfId="63">
      <alignment/>
      <protection/>
    </xf>
    <xf numFmtId="0" fontId="23" fillId="0" borderId="0" xfId="61">
      <alignment/>
      <protection/>
    </xf>
    <xf numFmtId="3" fontId="25" fillId="0" borderId="0" xfId="61" applyNumberFormat="1" applyFont="1" applyAlignment="1">
      <alignment/>
      <protection/>
    </xf>
    <xf numFmtId="0" fontId="23" fillId="0" borderId="0" xfId="63" applyAlignment="1">
      <alignment horizontal="centerContinuous"/>
      <protection/>
    </xf>
    <xf numFmtId="0" fontId="29" fillId="0" borderId="90" xfId="63" applyFont="1" applyBorder="1" applyAlignment="1">
      <alignment horizontal="center"/>
      <protection/>
    </xf>
    <xf numFmtId="0" fontId="29" fillId="0" borderId="11" xfId="63" applyFont="1" applyBorder="1" applyAlignment="1">
      <alignment horizontal="center"/>
      <protection/>
    </xf>
    <xf numFmtId="0" fontId="29" fillId="0" borderId="12" xfId="63" applyFont="1" applyBorder="1" applyAlignment="1">
      <alignment horizontal="center"/>
      <protection/>
    </xf>
    <xf numFmtId="0" fontId="15" fillId="0" borderId="0" xfId="63" applyFont="1" applyBorder="1">
      <alignment/>
      <protection/>
    </xf>
    <xf numFmtId="0" fontId="15" fillId="0" borderId="18" xfId="63" applyFont="1" applyBorder="1">
      <alignment/>
      <protection/>
    </xf>
    <xf numFmtId="177" fontId="6" fillId="0" borderId="53" xfId="61" applyNumberFormat="1" applyFont="1" applyBorder="1">
      <alignment/>
      <protection/>
    </xf>
    <xf numFmtId="177" fontId="6" fillId="0" borderId="25" xfId="61" applyNumberFormat="1" applyFont="1" applyBorder="1">
      <alignment/>
      <protection/>
    </xf>
    <xf numFmtId="177" fontId="6" fillId="0" borderId="46" xfId="61" applyNumberFormat="1" applyFont="1" applyBorder="1">
      <alignment/>
      <protection/>
    </xf>
    <xf numFmtId="177" fontId="6" fillId="0" borderId="24" xfId="61" applyNumberFormat="1" applyFont="1" applyBorder="1">
      <alignment/>
      <protection/>
    </xf>
    <xf numFmtId="177" fontId="6" fillId="0" borderId="84" xfId="61" applyNumberFormat="1" applyFont="1" applyBorder="1">
      <alignment/>
      <protection/>
    </xf>
    <xf numFmtId="177" fontId="6" fillId="0" borderId="92" xfId="61" applyNumberFormat="1" applyFont="1" applyBorder="1">
      <alignment/>
      <protection/>
    </xf>
    <xf numFmtId="177" fontId="6" fillId="0" borderId="93" xfId="61" applyNumberFormat="1" applyFont="1" applyBorder="1">
      <alignment/>
      <protection/>
    </xf>
    <xf numFmtId="177" fontId="6" fillId="0" borderId="94" xfId="61" applyNumberFormat="1" applyFont="1" applyBorder="1">
      <alignment/>
      <protection/>
    </xf>
    <xf numFmtId="177" fontId="29" fillId="0" borderId="16" xfId="63" applyNumberFormat="1" applyFont="1" applyBorder="1">
      <alignment/>
      <protection/>
    </xf>
    <xf numFmtId="177" fontId="29" fillId="0" borderId="0" xfId="63" applyNumberFormat="1" applyFont="1" applyBorder="1">
      <alignment/>
      <protection/>
    </xf>
    <xf numFmtId="165" fontId="29" fillId="0" borderId="0" xfId="63" applyNumberFormat="1" applyFont="1" applyBorder="1">
      <alignment/>
      <protection/>
    </xf>
    <xf numFmtId="177" fontId="29" fillId="0" borderId="14" xfId="63" applyNumberFormat="1" applyFont="1" applyBorder="1">
      <alignment/>
      <protection/>
    </xf>
    <xf numFmtId="0" fontId="15" fillId="0" borderId="15" xfId="63" applyFont="1" applyBorder="1">
      <alignment/>
      <protection/>
    </xf>
    <xf numFmtId="0" fontId="15" fillId="0" borderId="11" xfId="63" applyFont="1" applyBorder="1">
      <alignment/>
      <protection/>
    </xf>
    <xf numFmtId="0" fontId="15" fillId="0" borderId="12" xfId="63" applyFont="1" applyBorder="1">
      <alignment/>
      <protection/>
    </xf>
    <xf numFmtId="0" fontId="35" fillId="0" borderId="0" xfId="61" applyFont="1" applyAlignment="1">
      <alignment/>
      <protection/>
    </xf>
    <xf numFmtId="177" fontId="63" fillId="0" borderId="0" xfId="60" applyNumberFormat="1" applyFont="1" applyAlignment="1">
      <alignment/>
      <protection/>
    </xf>
    <xf numFmtId="177" fontId="6" fillId="0" borderId="0" xfId="60" applyNumberFormat="1" applyFont="1" applyAlignment="1">
      <alignment/>
      <protection/>
    </xf>
    <xf numFmtId="177" fontId="6" fillId="0" borderId="0" xfId="60" applyNumberFormat="1" applyFont="1" applyBorder="1" applyAlignment="1">
      <alignment/>
      <protection/>
    </xf>
    <xf numFmtId="177" fontId="62" fillId="0" borderId="0" xfId="60" applyNumberFormat="1" applyFont="1" applyAlignment="1">
      <alignment/>
      <protection/>
    </xf>
    <xf numFmtId="177" fontId="5" fillId="0" borderId="0" xfId="60" applyNumberFormat="1" applyFont="1" applyAlignment="1">
      <alignment/>
      <protection/>
    </xf>
    <xf numFmtId="177" fontId="5" fillId="0" borderId="0" xfId="60" applyNumberFormat="1" applyFont="1" applyAlignment="1">
      <alignment horizontal="centerContinuous"/>
      <protection/>
    </xf>
    <xf numFmtId="177" fontId="7" fillId="0" borderId="0" xfId="60" applyNumberFormat="1" applyFont="1" applyAlignment="1">
      <alignment/>
      <protection/>
    </xf>
    <xf numFmtId="177" fontId="5" fillId="0" borderId="19" xfId="60" applyNumberFormat="1" applyFont="1" applyBorder="1" applyAlignment="1">
      <alignment/>
      <protection/>
    </xf>
    <xf numFmtId="177" fontId="5" fillId="0" borderId="20" xfId="60" applyNumberFormat="1" applyFont="1" applyBorder="1" applyAlignment="1">
      <alignment/>
      <protection/>
    </xf>
    <xf numFmtId="177" fontId="5" fillId="0" borderId="16" xfId="60" applyNumberFormat="1" applyFont="1" applyBorder="1" applyAlignment="1">
      <alignment/>
      <protection/>
    </xf>
    <xf numFmtId="177" fontId="5" fillId="0" borderId="0" xfId="60" applyNumberFormat="1" applyFont="1" applyBorder="1" applyAlignment="1">
      <alignment/>
      <protection/>
    </xf>
    <xf numFmtId="177" fontId="5" fillId="0" borderId="18" xfId="60" applyNumberFormat="1" applyFont="1" applyBorder="1" applyAlignment="1">
      <alignment/>
      <protection/>
    </xf>
    <xf numFmtId="177" fontId="34" fillId="0" borderId="22" xfId="60" applyNumberFormat="1" applyFont="1" applyBorder="1" applyAlignment="1">
      <alignment/>
      <protection/>
    </xf>
    <xf numFmtId="177" fontId="4" fillId="0" borderId="21" xfId="60" applyNumberFormat="1" applyFont="1" applyBorder="1" applyAlignment="1">
      <alignment/>
      <protection/>
    </xf>
    <xf numFmtId="177" fontId="34" fillId="0" borderId="22" xfId="60" applyNumberFormat="1" applyFont="1" applyBorder="1" applyAlignment="1">
      <alignment horizontal="right"/>
      <protection/>
    </xf>
    <xf numFmtId="177" fontId="34" fillId="0" borderId="21" xfId="60" applyNumberFormat="1" applyFont="1" applyBorder="1" applyAlignment="1">
      <alignment horizontal="right"/>
      <protection/>
    </xf>
    <xf numFmtId="177" fontId="34" fillId="0" borderId="26" xfId="60" applyNumberFormat="1" applyFont="1" applyBorder="1" applyAlignment="1">
      <alignment horizontal="right"/>
      <protection/>
    </xf>
    <xf numFmtId="37" fontId="5" fillId="0" borderId="24" xfId="60" applyNumberFormat="1" applyFont="1" applyBorder="1" applyAlignment="1">
      <alignment/>
      <protection/>
    </xf>
    <xf numFmtId="37" fontId="5" fillId="0" borderId="25" xfId="60" applyNumberFormat="1" applyFont="1" applyBorder="1" applyAlignment="1">
      <alignment/>
      <protection/>
    </xf>
    <xf numFmtId="37" fontId="5" fillId="0" borderId="46" xfId="60" applyNumberFormat="1" applyFont="1" applyBorder="1" applyAlignment="1">
      <alignment/>
      <protection/>
    </xf>
    <xf numFmtId="37" fontId="34" fillId="0" borderId="15" xfId="60" applyNumberFormat="1" applyFont="1" applyBorder="1" applyAlignment="1">
      <alignment/>
      <protection/>
    </xf>
    <xf numFmtId="37" fontId="34" fillId="0" borderId="11" xfId="60" applyNumberFormat="1" applyFont="1" applyBorder="1" applyAlignment="1">
      <alignment/>
      <protection/>
    </xf>
    <xf numFmtId="5" fontId="34" fillId="0" borderId="11" xfId="60" applyNumberFormat="1" applyFont="1" applyBorder="1" applyAlignment="1">
      <alignment/>
      <protection/>
    </xf>
    <xf numFmtId="5" fontId="34" fillId="0" borderId="12" xfId="60" applyNumberFormat="1" applyFont="1" applyBorder="1" applyAlignment="1">
      <alignment/>
      <protection/>
    </xf>
    <xf numFmtId="37" fontId="5" fillId="0" borderId="15" xfId="60" applyNumberFormat="1" applyFont="1" applyBorder="1" applyAlignment="1">
      <alignment/>
      <protection/>
    </xf>
    <xf numFmtId="37" fontId="5" fillId="0" borderId="11" xfId="60" applyNumberFormat="1" applyFont="1" applyBorder="1" applyAlignment="1">
      <alignment/>
      <protection/>
    </xf>
    <xf numFmtId="37" fontId="5" fillId="0" borderId="12" xfId="60" applyNumberFormat="1" applyFont="1" applyBorder="1" applyAlignment="1">
      <alignment/>
      <protection/>
    </xf>
    <xf numFmtId="37" fontId="5" fillId="0" borderId="34" xfId="60" applyNumberFormat="1" applyFont="1" applyBorder="1" applyAlignment="1">
      <alignment/>
      <protection/>
    </xf>
    <xf numFmtId="37" fontId="5" fillId="0" borderId="42" xfId="60" applyNumberFormat="1" applyFont="1" applyBorder="1" applyAlignment="1">
      <alignment/>
      <protection/>
    </xf>
    <xf numFmtId="37" fontId="5" fillId="0" borderId="56" xfId="60" applyNumberFormat="1" applyFont="1" applyBorder="1" applyAlignment="1">
      <alignment/>
      <protection/>
    </xf>
    <xf numFmtId="5" fontId="5" fillId="0" borderId="11" xfId="60" applyNumberFormat="1" applyFont="1" applyBorder="1" applyAlignment="1">
      <alignment/>
      <protection/>
    </xf>
    <xf numFmtId="5" fontId="5" fillId="0" borderId="12" xfId="60" applyNumberFormat="1" applyFont="1" applyBorder="1" applyAlignment="1">
      <alignment/>
      <protection/>
    </xf>
    <xf numFmtId="177" fontId="6" fillId="36" borderId="0" xfId="0" applyNumberFormat="1" applyFont="1" applyFill="1" applyAlignment="1">
      <alignment/>
    </xf>
    <xf numFmtId="177" fontId="6" fillId="36" borderId="0" xfId="0" applyNumberFormat="1" applyFont="1" applyFill="1" applyAlignment="1">
      <alignment horizontal="centerContinuous"/>
    </xf>
    <xf numFmtId="177" fontId="24" fillId="36" borderId="19" xfId="0" applyNumberFormat="1" applyFont="1" applyFill="1" applyBorder="1" applyAlignment="1">
      <alignment/>
    </xf>
    <xf numFmtId="177" fontId="24" fillId="36" borderId="20" xfId="0" applyNumberFormat="1" applyFont="1" applyFill="1" applyBorder="1" applyAlignment="1">
      <alignment/>
    </xf>
    <xf numFmtId="177" fontId="24" fillId="36" borderId="16" xfId="0" applyNumberFormat="1" applyFont="1" applyFill="1" applyBorder="1" applyAlignment="1">
      <alignment/>
    </xf>
    <xf numFmtId="177" fontId="24" fillId="36" borderId="0" xfId="0" applyNumberFormat="1" applyFont="1" applyFill="1" applyBorder="1" applyAlignment="1">
      <alignment/>
    </xf>
    <xf numFmtId="177" fontId="24" fillId="36" borderId="0" xfId="0" applyNumberFormat="1" applyFont="1" applyFill="1" applyAlignment="1">
      <alignment/>
    </xf>
    <xf numFmtId="177" fontId="24" fillId="36" borderId="18" xfId="0" applyNumberFormat="1" applyFont="1" applyFill="1" applyBorder="1" applyAlignment="1">
      <alignment/>
    </xf>
    <xf numFmtId="177" fontId="24" fillId="36" borderId="22" xfId="0" applyNumberFormat="1" applyFont="1" applyFill="1" applyBorder="1" applyAlignment="1">
      <alignment/>
    </xf>
    <xf numFmtId="177" fontId="24" fillId="36" borderId="21" xfId="0" applyNumberFormat="1" applyFont="1" applyFill="1" applyBorder="1" applyAlignment="1">
      <alignment/>
    </xf>
    <xf numFmtId="177" fontId="24" fillId="36" borderId="22" xfId="0" applyNumberFormat="1" applyFont="1" applyFill="1" applyBorder="1" applyAlignment="1">
      <alignment horizontal="right"/>
    </xf>
    <xf numFmtId="177" fontId="24" fillId="36" borderId="21" xfId="0" applyNumberFormat="1" applyFont="1" applyFill="1" applyBorder="1" applyAlignment="1">
      <alignment horizontal="right"/>
    </xf>
    <xf numFmtId="177" fontId="24" fillId="36" borderId="26" xfId="0" applyNumberFormat="1" applyFont="1" applyFill="1" applyBorder="1" applyAlignment="1">
      <alignment horizontal="right"/>
    </xf>
    <xf numFmtId="3" fontId="6" fillId="36" borderId="24" xfId="0" applyNumberFormat="1" applyFont="1" applyFill="1" applyBorder="1" applyAlignment="1">
      <alignment/>
    </xf>
    <xf numFmtId="3" fontId="6" fillId="36" borderId="25" xfId="0" applyNumberFormat="1" applyFont="1" applyFill="1" applyBorder="1" applyAlignment="1">
      <alignment/>
    </xf>
    <xf numFmtId="3" fontId="6" fillId="36" borderId="46" xfId="0" applyNumberFormat="1" applyFont="1" applyFill="1" applyBorder="1" applyAlignment="1">
      <alignment/>
    </xf>
    <xf numFmtId="3" fontId="24" fillId="36" borderId="15" xfId="0" applyNumberFormat="1" applyFont="1" applyFill="1" applyBorder="1" applyAlignment="1">
      <alignment/>
    </xf>
    <xf numFmtId="3" fontId="24" fillId="36" borderId="11" xfId="0" applyNumberFormat="1" applyFont="1" applyFill="1" applyBorder="1" applyAlignment="1">
      <alignment/>
    </xf>
    <xf numFmtId="3" fontId="24" fillId="36" borderId="42" xfId="0" applyNumberFormat="1" applyFont="1" applyFill="1" applyBorder="1" applyAlignment="1">
      <alignment/>
    </xf>
    <xf numFmtId="165" fontId="24" fillId="36" borderId="12" xfId="0" applyNumberFormat="1" applyFont="1" applyFill="1" applyBorder="1" applyAlignment="1">
      <alignment/>
    </xf>
    <xf numFmtId="3" fontId="6" fillId="36" borderId="15" xfId="0" applyNumberFormat="1" applyFont="1" applyFill="1" applyBorder="1" applyAlignment="1">
      <alignment/>
    </xf>
    <xf numFmtId="3" fontId="6" fillId="36" borderId="11" xfId="0" applyNumberFormat="1" applyFont="1" applyFill="1" applyBorder="1" applyAlignment="1">
      <alignment/>
    </xf>
    <xf numFmtId="3" fontId="6" fillId="36" borderId="12" xfId="0" applyNumberFormat="1" applyFont="1" applyFill="1" applyBorder="1" applyAlignment="1">
      <alignment/>
    </xf>
    <xf numFmtId="3" fontId="6" fillId="36" borderId="34" xfId="0" applyNumberFormat="1" applyFont="1" applyFill="1" applyBorder="1" applyAlignment="1">
      <alignment/>
    </xf>
    <xf numFmtId="3" fontId="6" fillId="36" borderId="42" xfId="0" applyNumberFormat="1" applyFont="1" applyFill="1" applyBorder="1" applyAlignment="1">
      <alignment/>
    </xf>
    <xf numFmtId="3" fontId="6" fillId="36" borderId="56" xfId="0" applyNumberFormat="1" applyFont="1" applyFill="1" applyBorder="1" applyAlignment="1">
      <alignment/>
    </xf>
    <xf numFmtId="0" fontId="23" fillId="36" borderId="0" xfId="63" applyFont="1" applyFill="1" applyAlignment="1">
      <alignment horizontal="left"/>
      <protection/>
    </xf>
    <xf numFmtId="0" fontId="23" fillId="36" borderId="0" xfId="63" applyFill="1" applyAlignment="1">
      <alignment horizontal="centerContinuous"/>
      <protection/>
    </xf>
    <xf numFmtId="0" fontId="23" fillId="36" borderId="0" xfId="63" applyFill="1">
      <alignment/>
      <protection/>
    </xf>
    <xf numFmtId="0" fontId="29" fillId="36" borderId="95" xfId="63" applyFont="1" applyFill="1" applyBorder="1">
      <alignment/>
      <protection/>
    </xf>
    <xf numFmtId="0" fontId="29" fillId="36" borderId="14" xfId="63" applyFont="1" applyFill="1" applyBorder="1">
      <alignment/>
      <protection/>
    </xf>
    <xf numFmtId="0" fontId="29" fillId="36" borderId="11" xfId="63" applyFont="1" applyFill="1" applyBorder="1" applyAlignment="1">
      <alignment horizontal="center"/>
      <protection/>
    </xf>
    <xf numFmtId="0" fontId="29" fillId="36" borderId="12" xfId="63" applyFont="1" applyFill="1" applyBorder="1" applyAlignment="1">
      <alignment horizontal="center"/>
      <protection/>
    </xf>
    <xf numFmtId="0" fontId="15" fillId="36" borderId="14" xfId="63" applyFont="1" applyFill="1" applyBorder="1">
      <alignment/>
      <protection/>
    </xf>
    <xf numFmtId="0" fontId="15" fillId="36" borderId="0" xfId="63" applyFont="1" applyFill="1" applyBorder="1">
      <alignment/>
      <protection/>
    </xf>
    <xf numFmtId="177" fontId="6" fillId="36" borderId="25" xfId="61" applyNumberFormat="1" applyFont="1" applyFill="1" applyBorder="1">
      <alignment/>
      <protection/>
    </xf>
    <xf numFmtId="177" fontId="6" fillId="36" borderId="46" xfId="61" applyNumberFormat="1" applyFont="1" applyFill="1" applyBorder="1">
      <alignment/>
      <protection/>
    </xf>
    <xf numFmtId="0" fontId="15" fillId="36" borderId="23" xfId="63" applyFont="1" applyFill="1" applyBorder="1">
      <alignment/>
      <protection/>
    </xf>
    <xf numFmtId="177" fontId="6" fillId="36" borderId="84" xfId="61" applyNumberFormat="1" applyFont="1" applyFill="1" applyBorder="1">
      <alignment/>
      <protection/>
    </xf>
    <xf numFmtId="3" fontId="15" fillId="36" borderId="23" xfId="63" applyNumberFormat="1" applyFont="1" applyFill="1" applyBorder="1">
      <alignment/>
      <protection/>
    </xf>
    <xf numFmtId="3" fontId="15" fillId="36" borderId="94" xfId="63" applyNumberFormat="1" applyFont="1" applyFill="1" applyBorder="1">
      <alignment/>
      <protection/>
    </xf>
    <xf numFmtId="177" fontId="6" fillId="36" borderId="24" xfId="61" applyNumberFormat="1" applyFont="1" applyFill="1" applyBorder="1">
      <alignment/>
      <protection/>
    </xf>
    <xf numFmtId="0" fontId="15" fillId="36" borderId="94" xfId="63" applyFont="1" applyFill="1" applyBorder="1">
      <alignment/>
      <protection/>
    </xf>
    <xf numFmtId="177" fontId="6" fillId="36" borderId="92" xfId="61" applyNumberFormat="1" applyFont="1" applyFill="1" applyBorder="1">
      <alignment/>
      <protection/>
    </xf>
    <xf numFmtId="177" fontId="6" fillId="36" borderId="93" xfId="61" applyNumberFormat="1" applyFont="1" applyFill="1" applyBorder="1">
      <alignment/>
      <protection/>
    </xf>
    <xf numFmtId="3" fontId="15" fillId="36" borderId="54" xfId="63" applyNumberFormat="1" applyFont="1" applyFill="1" applyBorder="1">
      <alignment/>
      <protection/>
    </xf>
    <xf numFmtId="0" fontId="29" fillId="36" borderId="16" xfId="63" applyFont="1" applyFill="1" applyBorder="1" applyAlignment="1">
      <alignment horizontal="left"/>
      <protection/>
    </xf>
    <xf numFmtId="177" fontId="29" fillId="36" borderId="19" xfId="63" applyNumberFormat="1" applyFont="1" applyFill="1" applyBorder="1">
      <alignment/>
      <protection/>
    </xf>
    <xf numFmtId="177" fontId="29" fillId="36" borderId="20" xfId="63" applyNumberFormat="1" applyFont="1" applyFill="1" applyBorder="1">
      <alignment/>
      <protection/>
    </xf>
    <xf numFmtId="165" fontId="29" fillId="36" borderId="90" xfId="63" applyNumberFormat="1" applyFont="1" applyFill="1" applyBorder="1">
      <alignment/>
      <protection/>
    </xf>
    <xf numFmtId="0" fontId="15" fillId="36" borderId="15" xfId="63" applyFont="1" applyFill="1" applyBorder="1">
      <alignment/>
      <protection/>
    </xf>
    <xf numFmtId="0" fontId="15" fillId="36" borderId="11" xfId="63" applyFont="1" applyFill="1" applyBorder="1">
      <alignment/>
      <protection/>
    </xf>
    <xf numFmtId="0" fontId="15" fillId="36" borderId="12" xfId="63" applyFont="1" applyFill="1" applyBorder="1">
      <alignment/>
      <protection/>
    </xf>
    <xf numFmtId="177" fontId="6" fillId="0" borderId="0" xfId="60" applyNumberFormat="1" applyFont="1" applyAlignment="1">
      <alignment vertical="center"/>
      <protection/>
    </xf>
    <xf numFmtId="37" fontId="6" fillId="0" borderId="52" xfId="0" applyNumberFormat="1" applyFont="1" applyBorder="1" applyAlignment="1">
      <alignment/>
    </xf>
    <xf numFmtId="3" fontId="25" fillId="0" borderId="0" xfId="60" applyNumberFormat="1" applyFont="1" applyAlignment="1">
      <alignment/>
      <protection/>
    </xf>
    <xf numFmtId="177" fontId="61" fillId="0" borderId="0" xfId="60" applyNumberFormat="1" applyFont="1">
      <alignment/>
      <protection/>
    </xf>
    <xf numFmtId="177" fontId="0" fillId="0" borderId="0" xfId="60" applyNumberFormat="1">
      <alignment/>
      <protection/>
    </xf>
    <xf numFmtId="177" fontId="8" fillId="33" borderId="0" xfId="60" applyNumberFormat="1" applyFont="1" applyFill="1" applyAlignment="1">
      <alignment/>
      <protection/>
    </xf>
    <xf numFmtId="177" fontId="61" fillId="0" borderId="0" xfId="60" applyNumberFormat="1" applyFont="1" applyBorder="1">
      <alignment/>
      <protection/>
    </xf>
    <xf numFmtId="177" fontId="13" fillId="33" borderId="96" xfId="60" applyNumberFormat="1" applyFont="1" applyFill="1" applyBorder="1" applyAlignment="1">
      <alignment/>
      <protection/>
    </xf>
    <xf numFmtId="177" fontId="13" fillId="33" borderId="97" xfId="60" applyNumberFormat="1" applyFont="1" applyFill="1" applyBorder="1" applyAlignment="1">
      <alignment/>
      <protection/>
    </xf>
    <xf numFmtId="37" fontId="13" fillId="33" borderId="98" xfId="60" applyNumberFormat="1" applyFont="1" applyFill="1" applyBorder="1" applyAlignment="1">
      <alignment/>
      <protection/>
    </xf>
    <xf numFmtId="37" fontId="13" fillId="33" borderId="96" xfId="60" applyNumberFormat="1" applyFont="1" applyFill="1" applyBorder="1" applyAlignment="1">
      <alignment/>
      <protection/>
    </xf>
    <xf numFmtId="37" fontId="13" fillId="33" borderId="99" xfId="60" applyNumberFormat="1" applyFont="1" applyFill="1" applyBorder="1" applyAlignment="1">
      <alignment/>
      <protection/>
    </xf>
    <xf numFmtId="177" fontId="13" fillId="33" borderId="100" xfId="60" applyNumberFormat="1" applyFont="1" applyFill="1" applyBorder="1" applyAlignment="1">
      <alignment horizontal="left"/>
      <protection/>
    </xf>
    <xf numFmtId="37" fontId="13" fillId="33" borderId="101" xfId="60" applyNumberFormat="1" applyFont="1" applyFill="1" applyBorder="1" applyAlignment="1">
      <alignment/>
      <protection/>
    </xf>
    <xf numFmtId="37" fontId="37" fillId="33" borderId="102" xfId="60" applyNumberFormat="1" applyFont="1" applyFill="1" applyBorder="1" applyAlignment="1">
      <alignment/>
      <protection/>
    </xf>
    <xf numFmtId="37" fontId="37" fillId="33" borderId="103" xfId="60" applyNumberFormat="1" applyFont="1" applyFill="1" applyBorder="1" applyAlignment="1">
      <alignment/>
      <protection/>
    </xf>
    <xf numFmtId="37" fontId="37" fillId="33" borderId="104" xfId="60" applyNumberFormat="1" applyFont="1" applyFill="1" applyBorder="1" applyAlignment="1">
      <alignment/>
      <protection/>
    </xf>
    <xf numFmtId="37" fontId="37" fillId="33" borderId="105" xfId="60" applyNumberFormat="1" applyFont="1" applyFill="1" applyBorder="1" applyAlignment="1">
      <alignment/>
      <protection/>
    </xf>
    <xf numFmtId="37" fontId="15" fillId="0" borderId="46" xfId="60" applyNumberFormat="1" applyFont="1" applyBorder="1">
      <alignment/>
      <protection/>
    </xf>
    <xf numFmtId="37" fontId="15" fillId="0" borderId="23" xfId="60" applyNumberFormat="1" applyFont="1" applyBorder="1">
      <alignment/>
      <protection/>
    </xf>
    <xf numFmtId="37" fontId="13" fillId="33" borderId="23" xfId="60" applyNumberFormat="1" applyFont="1" applyFill="1" applyBorder="1" applyAlignment="1">
      <alignment/>
      <protection/>
    </xf>
    <xf numFmtId="37" fontId="13" fillId="33" borderId="106" xfId="60" applyNumberFormat="1" applyFont="1" applyFill="1" applyBorder="1" applyAlignment="1">
      <alignment/>
      <protection/>
    </xf>
    <xf numFmtId="37" fontId="13" fillId="33" borderId="46" xfId="60" applyNumberFormat="1" applyFont="1" applyFill="1" applyBorder="1" applyAlignment="1">
      <alignment/>
      <protection/>
    </xf>
    <xf numFmtId="37" fontId="38" fillId="0" borderId="95" xfId="60" applyNumberFormat="1" applyFont="1" applyBorder="1">
      <alignment/>
      <protection/>
    </xf>
    <xf numFmtId="37" fontId="38" fillId="0" borderId="107" xfId="60" applyNumberFormat="1" applyFont="1" applyBorder="1">
      <alignment/>
      <protection/>
    </xf>
    <xf numFmtId="37" fontId="38" fillId="0" borderId="56" xfId="60" applyNumberFormat="1" applyFont="1" applyBorder="1">
      <alignment/>
      <protection/>
    </xf>
    <xf numFmtId="177" fontId="0" fillId="0" borderId="0" xfId="60" applyNumberFormat="1" applyBorder="1">
      <alignment/>
      <protection/>
    </xf>
    <xf numFmtId="0" fontId="69" fillId="0" borderId="0" xfId="60" applyFont="1">
      <alignment/>
      <protection/>
    </xf>
    <xf numFmtId="177" fontId="55" fillId="0" borderId="0" xfId="60" applyNumberFormat="1" applyFont="1" applyBorder="1" applyAlignment="1">
      <alignment horizontal="center"/>
      <protection/>
    </xf>
    <xf numFmtId="177" fontId="61" fillId="0" borderId="0" xfId="60" applyNumberFormat="1" applyFont="1" applyAlignment="1">
      <alignment/>
      <protection/>
    </xf>
    <xf numFmtId="177" fontId="5" fillId="0" borderId="24" xfId="60" applyNumberFormat="1" applyFont="1" applyBorder="1" applyAlignment="1">
      <alignment/>
      <protection/>
    </xf>
    <xf numFmtId="177" fontId="5" fillId="0" borderId="25" xfId="60" applyNumberFormat="1" applyFont="1" applyBorder="1" applyAlignment="1">
      <alignment/>
      <protection/>
    </xf>
    <xf numFmtId="177" fontId="5" fillId="0" borderId="46" xfId="60" applyNumberFormat="1" applyFont="1" applyBorder="1" applyAlignment="1">
      <alignment/>
      <protection/>
    </xf>
    <xf numFmtId="177" fontId="5" fillId="0" borderId="15" xfId="60" applyNumberFormat="1" applyFont="1" applyFill="1" applyBorder="1" applyAlignment="1">
      <alignment/>
      <protection/>
    </xf>
    <xf numFmtId="177" fontId="5" fillId="0" borderId="11" xfId="60" applyNumberFormat="1" applyFont="1" applyBorder="1" applyAlignment="1">
      <alignment/>
      <protection/>
    </xf>
    <xf numFmtId="177" fontId="5" fillId="0" borderId="12" xfId="60" applyNumberFormat="1" applyFont="1" applyBorder="1" applyAlignment="1">
      <alignment/>
      <protection/>
    </xf>
    <xf numFmtId="37" fontId="5" fillId="0" borderId="11" xfId="60" applyNumberFormat="1" applyFont="1" applyFill="1" applyBorder="1" applyAlignment="1">
      <alignment/>
      <protection/>
    </xf>
    <xf numFmtId="37" fontId="5" fillId="0" borderId="15" xfId="60" applyNumberFormat="1" applyFont="1" applyFill="1" applyBorder="1" applyAlignment="1">
      <alignment/>
      <protection/>
    </xf>
    <xf numFmtId="37" fontId="5" fillId="0" borderId="12" xfId="60" applyNumberFormat="1" applyFont="1" applyFill="1" applyBorder="1" applyAlignment="1">
      <alignment/>
      <protection/>
    </xf>
    <xf numFmtId="177" fontId="4" fillId="0" borderId="0" xfId="60" applyNumberFormat="1" applyFont="1" applyAlignment="1">
      <alignment/>
      <protection/>
    </xf>
    <xf numFmtId="177" fontId="4" fillId="0" borderId="16" xfId="60" applyNumberFormat="1" applyFont="1" applyBorder="1" applyAlignment="1">
      <alignment/>
      <protection/>
    </xf>
    <xf numFmtId="177" fontId="4" fillId="0" borderId="18" xfId="60" applyNumberFormat="1" applyFont="1" applyBorder="1" applyAlignment="1">
      <alignment/>
      <protection/>
    </xf>
    <xf numFmtId="177" fontId="6" fillId="0" borderId="15" xfId="60" applyNumberFormat="1" applyFont="1" applyBorder="1" applyAlignment="1">
      <alignment/>
      <protection/>
    </xf>
    <xf numFmtId="177" fontId="34" fillId="0" borderId="11" xfId="60" applyNumberFormat="1" applyFont="1" applyBorder="1" applyAlignment="1">
      <alignment horizontal="left"/>
      <protection/>
    </xf>
    <xf numFmtId="177" fontId="34" fillId="0" borderId="12" xfId="60" applyNumberFormat="1" applyFont="1" applyBorder="1" applyAlignment="1">
      <alignment/>
      <protection/>
    </xf>
    <xf numFmtId="177" fontId="26" fillId="33" borderId="0" xfId="60" applyNumberFormat="1" applyFont="1" applyFill="1" applyAlignment="1">
      <alignment/>
      <protection/>
    </xf>
    <xf numFmtId="177" fontId="39" fillId="0" borderId="0" xfId="60" applyNumberFormat="1" applyFont="1" applyAlignment="1">
      <alignment/>
      <protection/>
    </xf>
    <xf numFmtId="0" fontId="61" fillId="0" borderId="0" xfId="60" applyFont="1">
      <alignment/>
      <protection/>
    </xf>
    <xf numFmtId="0" fontId="0" fillId="0" borderId="0" xfId="60">
      <alignment/>
      <protection/>
    </xf>
    <xf numFmtId="0" fontId="6" fillId="0" borderId="0" xfId="65" applyFont="1">
      <alignment/>
      <protection/>
    </xf>
    <xf numFmtId="0" fontId="40" fillId="0" borderId="0" xfId="65" applyFont="1" applyBorder="1" applyAlignment="1">
      <alignment horizontal="center"/>
      <protection/>
    </xf>
    <xf numFmtId="0" fontId="40" fillId="0" borderId="0" xfId="60" applyFont="1" applyBorder="1" applyAlignment="1">
      <alignment horizontal="center"/>
      <protection/>
    </xf>
    <xf numFmtId="0" fontId="40" fillId="0" borderId="0" xfId="60" applyFont="1">
      <alignment/>
      <protection/>
    </xf>
    <xf numFmtId="0" fontId="61" fillId="0" borderId="0" xfId="60" applyFont="1" applyAlignment="1">
      <alignment vertical="top"/>
      <protection/>
    </xf>
    <xf numFmtId="0" fontId="40" fillId="0" borderId="0" xfId="60" applyFont="1" applyBorder="1" applyAlignment="1">
      <alignment horizontal="center" vertical="top"/>
      <protection/>
    </xf>
    <xf numFmtId="0" fontId="0" fillId="0" borderId="0" xfId="60" applyAlignment="1">
      <alignment vertical="top"/>
      <protection/>
    </xf>
    <xf numFmtId="0" fontId="40" fillId="0" borderId="0" xfId="60" applyFont="1" applyAlignment="1">
      <alignment vertical="top"/>
      <protection/>
    </xf>
    <xf numFmtId="0" fontId="46" fillId="0" borderId="0" xfId="60" applyFont="1" applyBorder="1" applyAlignment="1">
      <alignment vertical="top" wrapText="1"/>
      <protection/>
    </xf>
    <xf numFmtId="0" fontId="0" fillId="0" borderId="0" xfId="60" applyBorder="1" applyAlignment="1">
      <alignment vertical="top" wrapText="1"/>
      <protection/>
    </xf>
    <xf numFmtId="0" fontId="61" fillId="0" borderId="0" xfId="60" applyFont="1" applyFill="1" applyAlignment="1">
      <alignment vertical="top"/>
      <protection/>
    </xf>
    <xf numFmtId="0" fontId="0" fillId="0" borderId="0" xfId="60" applyFill="1" applyAlignment="1">
      <alignment vertical="top"/>
      <protection/>
    </xf>
    <xf numFmtId="0" fontId="40" fillId="0" borderId="0" xfId="60" applyFont="1" applyFill="1" applyBorder="1" applyAlignment="1">
      <alignment horizontal="center" wrapText="1"/>
      <protection/>
    </xf>
    <xf numFmtId="0" fontId="40" fillId="0" borderId="0" xfId="60" applyFont="1" applyFill="1">
      <alignment/>
      <protection/>
    </xf>
    <xf numFmtId="0" fontId="40" fillId="0" borderId="0" xfId="60" applyFont="1" applyFill="1" applyBorder="1">
      <alignment/>
      <protection/>
    </xf>
    <xf numFmtId="1" fontId="40" fillId="0" borderId="0" xfId="60" applyNumberFormat="1" applyFont="1">
      <alignment/>
      <protection/>
    </xf>
    <xf numFmtId="0" fontId="40" fillId="0" borderId="11" xfId="60" applyFont="1" applyFill="1" applyBorder="1">
      <alignment/>
      <protection/>
    </xf>
    <xf numFmtId="1" fontId="40" fillId="0" borderId="0" xfId="60" applyNumberFormat="1" applyFont="1" applyFill="1" applyBorder="1">
      <alignment/>
      <protection/>
    </xf>
    <xf numFmtId="0" fontId="46" fillId="0" borderId="0" xfId="60" applyFont="1" applyBorder="1" applyAlignment="1">
      <alignment horizontal="left" vertical="top" wrapText="1"/>
      <protection/>
    </xf>
    <xf numFmtId="0" fontId="40" fillId="0" borderId="0" xfId="60" applyFont="1" applyBorder="1" applyAlignment="1">
      <alignment horizontal="left" vertical="top" wrapText="1"/>
      <protection/>
    </xf>
    <xf numFmtId="177" fontId="6" fillId="0" borderId="0" xfId="0" applyNumberFormat="1" applyFont="1" applyAlignment="1">
      <alignment/>
    </xf>
    <xf numFmtId="37" fontId="33" fillId="33" borderId="42" xfId="0" applyNumberFormat="1" applyFont="1" applyFill="1" applyBorder="1" applyAlignment="1">
      <alignment/>
    </xf>
    <xf numFmtId="165" fontId="33" fillId="33" borderId="46" xfId="0" applyNumberFormat="1" applyFont="1" applyFill="1" applyBorder="1" applyAlignment="1">
      <alignment/>
    </xf>
    <xf numFmtId="4" fontId="6" fillId="0" borderId="24" xfId="0" applyNumberFormat="1" applyFont="1" applyBorder="1" applyAlignment="1">
      <alignment/>
    </xf>
    <xf numFmtId="4" fontId="33" fillId="33" borderId="83" xfId="0" applyNumberFormat="1" applyFont="1" applyFill="1" applyBorder="1" applyAlignment="1">
      <alignment horizontal="right"/>
    </xf>
    <xf numFmtId="0" fontId="73" fillId="0" borderId="0" xfId="0" applyFont="1" applyBorder="1" applyAlignment="1">
      <alignment horizontal="center"/>
    </xf>
    <xf numFmtId="0" fontId="47" fillId="0" borderId="0" xfId="0" applyFont="1" applyBorder="1" applyAlignment="1">
      <alignment vertical="top" wrapText="1"/>
    </xf>
    <xf numFmtId="0" fontId="40" fillId="0" borderId="0" xfId="60" applyFont="1" applyAlignment="1">
      <alignment horizontal="center"/>
      <protection/>
    </xf>
    <xf numFmtId="0" fontId="40" fillId="0" borderId="0" xfId="60" applyFont="1" applyAlignment="1">
      <alignment horizontal="center" vertical="top"/>
      <protection/>
    </xf>
    <xf numFmtId="1" fontId="40" fillId="0" borderId="0" xfId="60" applyNumberFormat="1" applyFont="1" applyAlignment="1">
      <alignment horizontal="center"/>
      <protection/>
    </xf>
    <xf numFmtId="0" fontId="17" fillId="0" borderId="0" xfId="60" applyFont="1" applyBorder="1" applyAlignment="1">
      <alignment horizontal="center" vertical="top" wrapText="1"/>
      <protection/>
    </xf>
    <xf numFmtId="0" fontId="40" fillId="0" borderId="0" xfId="60" applyFont="1" applyBorder="1" applyAlignment="1">
      <alignment horizontal="center" vertical="top" wrapText="1"/>
      <protection/>
    </xf>
    <xf numFmtId="0" fontId="40" fillId="0" borderId="0" xfId="60" applyFont="1" applyFill="1" applyBorder="1" applyAlignment="1">
      <alignment horizontal="center" vertical="center" wrapText="1"/>
      <protection/>
    </xf>
    <xf numFmtId="185" fontId="40" fillId="0" borderId="0" xfId="45" applyNumberFormat="1" applyFont="1" applyBorder="1" applyAlignment="1">
      <alignment horizontal="center" vertical="top" wrapText="1"/>
    </xf>
    <xf numFmtId="185" fontId="40" fillId="0" borderId="0" xfId="45" applyNumberFormat="1" applyFont="1" applyAlignment="1">
      <alignment horizontal="center"/>
    </xf>
    <xf numFmtId="185" fontId="40" fillId="0" borderId="0" xfId="45" applyNumberFormat="1" applyFont="1" applyBorder="1" applyAlignment="1">
      <alignment horizontal="center" vertical="top"/>
    </xf>
    <xf numFmtId="185" fontId="40" fillId="0" borderId="0" xfId="45" applyNumberFormat="1" applyFont="1" applyAlignment="1">
      <alignment horizontal="center" vertical="top"/>
    </xf>
    <xf numFmtId="185" fontId="40" fillId="0" borderId="0" xfId="45" applyNumberFormat="1" applyFont="1" applyFill="1" applyBorder="1" applyAlignment="1">
      <alignment horizontal="center" vertical="center" wrapText="1"/>
    </xf>
    <xf numFmtId="185" fontId="17" fillId="0" borderId="0" xfId="45" applyNumberFormat="1" applyFont="1" applyBorder="1" applyAlignment="1">
      <alignment horizontal="center" vertical="top" wrapText="1"/>
    </xf>
    <xf numFmtId="3" fontId="6" fillId="0" borderId="108" xfId="0" applyNumberFormat="1" applyFont="1" applyBorder="1" applyAlignment="1">
      <alignment/>
    </xf>
    <xf numFmtId="37" fontId="5" fillId="0" borderId="23" xfId="60" applyNumberFormat="1" applyFont="1" applyBorder="1" applyAlignment="1">
      <alignment/>
      <protection/>
    </xf>
    <xf numFmtId="177" fontId="5" fillId="0" borderId="14" xfId="60" applyNumberFormat="1" applyFont="1" applyBorder="1" applyAlignment="1">
      <alignment/>
      <protection/>
    </xf>
    <xf numFmtId="5" fontId="34" fillId="0" borderId="13" xfId="60" applyNumberFormat="1" applyFont="1" applyBorder="1" applyAlignment="1">
      <alignment/>
      <protection/>
    </xf>
    <xf numFmtId="37" fontId="5" fillId="0" borderId="13" xfId="60" applyNumberFormat="1" applyFont="1" applyBorder="1" applyAlignment="1">
      <alignment/>
      <protection/>
    </xf>
    <xf numFmtId="37" fontId="5" fillId="0" borderId="95" xfId="60" applyNumberFormat="1" applyFont="1" applyBorder="1" applyAlignment="1">
      <alignment/>
      <protection/>
    </xf>
    <xf numFmtId="37" fontId="32" fillId="33" borderId="109" xfId="0" applyNumberFormat="1" applyFont="1" applyFill="1" applyBorder="1" applyAlignment="1">
      <alignment/>
    </xf>
    <xf numFmtId="37" fontId="32" fillId="33" borderId="110" xfId="0" applyNumberFormat="1" applyFont="1" applyFill="1" applyBorder="1" applyAlignment="1">
      <alignment/>
    </xf>
    <xf numFmtId="37" fontId="32" fillId="33" borderId="111" xfId="0" applyNumberFormat="1" applyFont="1" applyFill="1" applyBorder="1" applyAlignment="1">
      <alignment/>
    </xf>
    <xf numFmtId="206" fontId="33" fillId="33" borderId="112" xfId="0" applyNumberFormat="1" applyFont="1" applyFill="1" applyBorder="1" applyAlignment="1">
      <alignment/>
    </xf>
    <xf numFmtId="37" fontId="13" fillId="0" borderId="98" xfId="60" applyNumberFormat="1" applyFont="1" applyFill="1" applyBorder="1" applyAlignment="1">
      <alignment/>
      <protection/>
    </xf>
    <xf numFmtId="3" fontId="47" fillId="0" borderId="11" xfId="0" applyNumberFormat="1" applyFont="1" applyFill="1" applyBorder="1" applyAlignment="1">
      <alignment/>
    </xf>
    <xf numFmtId="185" fontId="40" fillId="0" borderId="0" xfId="47" applyNumberFormat="1" applyFont="1" applyBorder="1" applyAlignment="1">
      <alignment horizontal="center" vertical="top" wrapText="1"/>
    </xf>
    <xf numFmtId="177" fontId="6" fillId="0" borderId="0" xfId="60" applyNumberFormat="1" applyFont="1">
      <alignment/>
      <protection/>
    </xf>
    <xf numFmtId="177" fontId="6" fillId="0" borderId="0" xfId="60" applyNumberFormat="1" applyFont="1" applyBorder="1">
      <alignment/>
      <protection/>
    </xf>
    <xf numFmtId="177" fontId="18" fillId="0" borderId="0" xfId="60" applyNumberFormat="1" applyFont="1" applyAlignment="1">
      <alignment horizontal="centerContinuous"/>
      <protection/>
    </xf>
    <xf numFmtId="177" fontId="6" fillId="0" borderId="0" xfId="60" applyNumberFormat="1" applyFont="1" applyBorder="1" applyAlignment="1">
      <alignment horizontal="centerContinuous"/>
      <protection/>
    </xf>
    <xf numFmtId="177" fontId="36" fillId="33" borderId="22" xfId="60" applyNumberFormat="1" applyFont="1" applyFill="1" applyBorder="1" applyAlignment="1">
      <alignment horizontal="right"/>
      <protection/>
    </xf>
    <xf numFmtId="177" fontId="36" fillId="33" borderId="21" xfId="60" applyNumberFormat="1" applyFont="1" applyFill="1" applyBorder="1" applyAlignment="1">
      <alignment horizontal="right"/>
      <protection/>
    </xf>
    <xf numFmtId="177" fontId="36" fillId="33" borderId="26" xfId="60" applyNumberFormat="1" applyFont="1" applyFill="1" applyBorder="1" applyAlignment="1">
      <alignment horizontal="right"/>
      <protection/>
    </xf>
    <xf numFmtId="37" fontId="13" fillId="33" borderId="24" xfId="60" applyNumberFormat="1" applyFont="1" applyFill="1" applyBorder="1" applyAlignment="1">
      <alignment/>
      <protection/>
    </xf>
    <xf numFmtId="37" fontId="13" fillId="33" borderId="25" xfId="60" applyNumberFormat="1" applyFont="1" applyFill="1" applyBorder="1" applyAlignment="1">
      <alignment/>
      <protection/>
    </xf>
    <xf numFmtId="37" fontId="13" fillId="33" borderId="16" xfId="60" applyNumberFormat="1" applyFont="1" applyFill="1" applyBorder="1" applyAlignment="1">
      <alignment/>
      <protection/>
    </xf>
    <xf numFmtId="37" fontId="13" fillId="33" borderId="0" xfId="60" applyNumberFormat="1" applyFont="1" applyFill="1" applyBorder="1" applyAlignment="1">
      <alignment/>
      <protection/>
    </xf>
    <xf numFmtId="37" fontId="13" fillId="33" borderId="18" xfId="60" applyNumberFormat="1" applyFont="1" applyFill="1" applyBorder="1" applyAlignment="1">
      <alignment/>
      <protection/>
    </xf>
    <xf numFmtId="37" fontId="13" fillId="33" borderId="34" xfId="60" applyNumberFormat="1" applyFont="1" applyFill="1" applyBorder="1" applyAlignment="1">
      <alignment/>
      <protection/>
    </xf>
    <xf numFmtId="37" fontId="13" fillId="33" borderId="42" xfId="60" applyNumberFormat="1" applyFont="1" applyFill="1" applyBorder="1" applyAlignment="1">
      <alignment/>
      <protection/>
    </xf>
    <xf numFmtId="37" fontId="13" fillId="33" borderId="56" xfId="60" applyNumberFormat="1" applyFont="1" applyFill="1" applyBorder="1" applyAlignment="1">
      <alignment/>
      <protection/>
    </xf>
    <xf numFmtId="177" fontId="13" fillId="33" borderId="24" xfId="60" applyNumberFormat="1" applyFont="1" applyFill="1" applyBorder="1" applyAlignment="1">
      <alignment horizontal="left" indent="2"/>
      <protection/>
    </xf>
    <xf numFmtId="0" fontId="0" fillId="0" borderId="25" xfId="60" applyBorder="1" applyAlignment="1">
      <alignment horizontal="left" indent="2"/>
      <protection/>
    </xf>
    <xf numFmtId="0" fontId="0" fillId="0" borderId="46" xfId="60" applyBorder="1" applyAlignment="1">
      <alignment horizontal="left" indent="2"/>
      <protection/>
    </xf>
    <xf numFmtId="37" fontId="13" fillId="0" borderId="25" xfId="60" applyNumberFormat="1" applyFont="1" applyFill="1" applyBorder="1" applyAlignment="1">
      <alignment/>
      <protection/>
    </xf>
    <xf numFmtId="206" fontId="36" fillId="33" borderId="24" xfId="60" applyNumberFormat="1" applyFont="1" applyFill="1" applyBorder="1" applyAlignment="1">
      <alignment/>
      <protection/>
    </xf>
    <xf numFmtId="5" fontId="36" fillId="33" borderId="25" xfId="60" applyNumberFormat="1" applyFont="1" applyFill="1" applyBorder="1" applyAlignment="1">
      <alignment/>
      <protection/>
    </xf>
    <xf numFmtId="5" fontId="36" fillId="33" borderId="46" xfId="60" applyNumberFormat="1" applyFont="1" applyFill="1" applyBorder="1" applyAlignment="1">
      <alignment/>
      <protection/>
    </xf>
    <xf numFmtId="37" fontId="13" fillId="0" borderId="24" xfId="60" applyNumberFormat="1" applyFont="1" applyFill="1" applyBorder="1" applyAlignment="1">
      <alignment/>
      <protection/>
    </xf>
    <xf numFmtId="37" fontId="13" fillId="0" borderId="46" xfId="60" applyNumberFormat="1" applyFont="1" applyFill="1" applyBorder="1" applyAlignment="1">
      <alignment/>
      <protection/>
    </xf>
    <xf numFmtId="37" fontId="0" fillId="0" borderId="0" xfId="60" applyNumberFormat="1">
      <alignment/>
      <protection/>
    </xf>
    <xf numFmtId="37" fontId="36" fillId="0" borderId="37" xfId="60" applyNumberFormat="1" applyFont="1" applyFill="1" applyBorder="1" applyAlignment="1">
      <alignment/>
      <protection/>
    </xf>
    <xf numFmtId="37" fontId="36" fillId="0" borderId="89" xfId="60" applyNumberFormat="1" applyFont="1" applyFill="1" applyBorder="1" applyAlignment="1">
      <alignment/>
      <protection/>
    </xf>
    <xf numFmtId="37" fontId="36" fillId="0" borderId="83" xfId="60" applyNumberFormat="1" applyFont="1" applyFill="1" applyBorder="1" applyAlignment="1">
      <alignment/>
      <protection/>
    </xf>
    <xf numFmtId="37" fontId="13" fillId="33" borderId="24" xfId="60" applyNumberFormat="1" applyFont="1" applyFill="1" applyBorder="1" applyAlignment="1">
      <alignment horizontal="right"/>
      <protection/>
    </xf>
    <xf numFmtId="37" fontId="13" fillId="33" borderId="113" xfId="60" applyNumberFormat="1" applyFont="1" applyFill="1" applyBorder="1" applyAlignment="1">
      <alignment/>
      <protection/>
    </xf>
    <xf numFmtId="37" fontId="13" fillId="33" borderId="114" xfId="60" applyNumberFormat="1" applyFont="1" applyFill="1" applyBorder="1" applyAlignment="1">
      <alignment/>
      <protection/>
    </xf>
    <xf numFmtId="37" fontId="13" fillId="0" borderId="113" xfId="60" applyNumberFormat="1" applyFont="1" applyFill="1" applyBorder="1" applyAlignment="1">
      <alignment/>
      <protection/>
    </xf>
    <xf numFmtId="37" fontId="13" fillId="33" borderId="115" xfId="60" applyNumberFormat="1" applyFont="1" applyFill="1" applyBorder="1" applyAlignment="1">
      <alignment/>
      <protection/>
    </xf>
    <xf numFmtId="177" fontId="13" fillId="0" borderId="0" xfId="60" applyNumberFormat="1" applyFont="1" applyFill="1" applyBorder="1" applyAlignment="1">
      <alignment horizontal="left"/>
      <protection/>
    </xf>
    <xf numFmtId="177" fontId="13" fillId="0" borderId="0" xfId="60" applyNumberFormat="1" applyFont="1" applyFill="1" applyBorder="1" applyAlignment="1">
      <alignment/>
      <protection/>
    </xf>
    <xf numFmtId="0" fontId="0" fillId="0" borderId="0" xfId="60" applyFill="1" applyBorder="1">
      <alignment/>
      <protection/>
    </xf>
    <xf numFmtId="177" fontId="39" fillId="0" borderId="0" xfId="60" applyNumberFormat="1" applyFont="1">
      <alignment/>
      <protection/>
    </xf>
    <xf numFmtId="177" fontId="13" fillId="33" borderId="0" xfId="60" applyNumberFormat="1" applyFont="1" applyFill="1" applyAlignment="1">
      <alignment/>
      <protection/>
    </xf>
    <xf numFmtId="177" fontId="13" fillId="33" borderId="0" xfId="60" applyNumberFormat="1" applyFont="1" applyFill="1" applyBorder="1" applyAlignment="1">
      <alignment/>
      <protection/>
    </xf>
    <xf numFmtId="177" fontId="74" fillId="33" borderId="0" xfId="60" applyNumberFormat="1" applyFont="1" applyFill="1" applyAlignment="1">
      <alignment/>
      <protection/>
    </xf>
    <xf numFmtId="177" fontId="15" fillId="0" borderId="0" xfId="60" applyNumberFormat="1" applyFont="1" applyAlignment="1">
      <alignment/>
      <protection/>
    </xf>
    <xf numFmtId="37" fontId="40" fillId="0" borderId="116" xfId="0" applyNumberFormat="1" applyFont="1" applyBorder="1" applyAlignment="1">
      <alignment/>
    </xf>
    <xf numFmtId="37" fontId="0" fillId="0" borderId="46" xfId="0" applyNumberFormat="1" applyBorder="1" applyAlignment="1">
      <alignment/>
    </xf>
    <xf numFmtId="3" fontId="40" fillId="0" borderId="90" xfId="0" applyNumberFormat="1" applyFont="1" applyBorder="1" applyAlignment="1">
      <alignment/>
    </xf>
    <xf numFmtId="0" fontId="0" fillId="0" borderId="12" xfId="0" applyBorder="1" applyAlignment="1">
      <alignment/>
    </xf>
    <xf numFmtId="3" fontId="40" fillId="0" borderId="19" xfId="0" applyNumberFormat="1" applyFont="1" applyBorder="1" applyAlignment="1">
      <alignment/>
    </xf>
    <xf numFmtId="0" fontId="0" fillId="0" borderId="15" xfId="0" applyBorder="1" applyAlignment="1">
      <alignment/>
    </xf>
    <xf numFmtId="37" fontId="40" fillId="0" borderId="44" xfId="0" applyNumberFormat="1" applyFont="1" applyBorder="1" applyAlignment="1">
      <alignment/>
    </xf>
    <xf numFmtId="37" fontId="0" fillId="0" borderId="25" xfId="0" applyNumberFormat="1" applyBorder="1" applyAlignment="1">
      <alignment/>
    </xf>
    <xf numFmtId="37" fontId="40" fillId="0" borderId="43" xfId="0" applyNumberFormat="1" applyFont="1" applyBorder="1" applyAlignment="1">
      <alignment/>
    </xf>
    <xf numFmtId="37" fontId="0" fillId="0" borderId="24" xfId="0" applyNumberFormat="1" applyBorder="1" applyAlignment="1">
      <alignment/>
    </xf>
    <xf numFmtId="3" fontId="40" fillId="0" borderId="20" xfId="0" applyNumberFormat="1" applyFont="1" applyBorder="1" applyAlignment="1">
      <alignment/>
    </xf>
    <xf numFmtId="0" fontId="0" fillId="0" borderId="11" xfId="0" applyBorder="1" applyAlignment="1">
      <alignment/>
    </xf>
    <xf numFmtId="3" fontId="25" fillId="0" borderId="0" xfId="0" applyNumberFormat="1" applyFont="1" applyAlignment="1">
      <alignment/>
    </xf>
    <xf numFmtId="0" fontId="50" fillId="0" borderId="0" xfId="0" applyFont="1" applyAlignment="1">
      <alignment/>
    </xf>
    <xf numFmtId="3" fontId="24" fillId="0" borderId="53" xfId="0" applyNumberFormat="1" applyFont="1" applyBorder="1" applyAlignment="1">
      <alignment/>
    </xf>
    <xf numFmtId="0" fontId="0" fillId="0" borderId="40" xfId="0" applyBorder="1" applyAlignment="1">
      <alignment/>
    </xf>
    <xf numFmtId="3" fontId="6" fillId="0" borderId="117" xfId="0" applyNumberFormat="1" applyFont="1" applyBorder="1" applyAlignment="1">
      <alignment/>
    </xf>
    <xf numFmtId="0" fontId="0" fillId="0" borderId="118" xfId="0" applyBorder="1" applyAlignment="1">
      <alignment/>
    </xf>
    <xf numFmtId="177" fontId="24" fillId="0" borderId="10" xfId="0" applyNumberFormat="1" applyFont="1" applyBorder="1" applyAlignment="1">
      <alignment horizontal="right"/>
    </xf>
    <xf numFmtId="0" fontId="0" fillId="0" borderId="119" xfId="0" applyBorder="1" applyAlignment="1">
      <alignment/>
    </xf>
    <xf numFmtId="3" fontId="41" fillId="0" borderId="0" xfId="0" applyNumberFormat="1" applyFont="1" applyAlignment="1">
      <alignment horizontal="center"/>
    </xf>
    <xf numFmtId="0" fontId="0" fillId="0" borderId="0" xfId="0" applyAlignment="1">
      <alignment horizontal="center"/>
    </xf>
    <xf numFmtId="3" fontId="42" fillId="0" borderId="0" xfId="0" applyNumberFormat="1" applyFont="1" applyAlignment="1">
      <alignment horizontal="center"/>
    </xf>
    <xf numFmtId="0" fontId="0" fillId="0" borderId="0" xfId="0" applyBorder="1" applyAlignment="1">
      <alignment horizontal="center"/>
    </xf>
    <xf numFmtId="3" fontId="24" fillId="0" borderId="120" xfId="0" applyNumberFormat="1" applyFont="1" applyBorder="1" applyAlignment="1">
      <alignment horizontal="left" indent="2"/>
    </xf>
    <xf numFmtId="0" fontId="0" fillId="0" borderId="35" xfId="0" applyBorder="1" applyAlignment="1">
      <alignment horizontal="left" indent="2"/>
    </xf>
    <xf numFmtId="3" fontId="6" fillId="0" borderId="100" xfId="0" applyNumberFormat="1" applyFont="1" applyBorder="1" applyAlignment="1">
      <alignment/>
    </xf>
    <xf numFmtId="0" fontId="0" fillId="0" borderId="41" xfId="0" applyBorder="1" applyAlignment="1">
      <alignment/>
    </xf>
    <xf numFmtId="177" fontId="24" fillId="0" borderId="10" xfId="0" applyNumberFormat="1" applyFont="1" applyBorder="1" applyAlignment="1">
      <alignment horizontal="center"/>
    </xf>
    <xf numFmtId="177" fontId="24" fillId="0" borderId="10" xfId="0" applyNumberFormat="1" applyFont="1" applyBorder="1" applyAlignment="1">
      <alignment horizontal="center" wrapText="1"/>
    </xf>
    <xf numFmtId="0" fontId="0" fillId="0" borderId="119" xfId="0" applyBorder="1" applyAlignment="1">
      <alignment horizontal="center" wrapText="1"/>
    </xf>
    <xf numFmtId="177" fontId="24" fillId="0" borderId="34" xfId="0" applyNumberFormat="1" applyFont="1" applyBorder="1" applyAlignment="1">
      <alignment horizontal="center"/>
    </xf>
    <xf numFmtId="177" fontId="24" fillId="0" borderId="42" xfId="0" applyNumberFormat="1" applyFont="1" applyBorder="1" applyAlignment="1">
      <alignment horizontal="center"/>
    </xf>
    <xf numFmtId="177" fontId="24" fillId="0" borderId="56" xfId="0" applyNumberFormat="1" applyFont="1" applyBorder="1" applyAlignment="1">
      <alignment horizontal="center"/>
    </xf>
    <xf numFmtId="3" fontId="40" fillId="0" borderId="121" xfId="0" applyNumberFormat="1" applyFont="1" applyBorder="1" applyAlignment="1">
      <alignment/>
    </xf>
    <xf numFmtId="3" fontId="40" fillId="0" borderId="122" xfId="0" applyNumberFormat="1" applyFont="1" applyBorder="1" applyAlignment="1">
      <alignment/>
    </xf>
    <xf numFmtId="3" fontId="40" fillId="0" borderId="114" xfId="0" applyNumberFormat="1" applyFont="1" applyBorder="1" applyAlignment="1">
      <alignment/>
    </xf>
    <xf numFmtId="3" fontId="40" fillId="0" borderId="115" xfId="0" applyNumberFormat="1" applyFont="1" applyBorder="1" applyAlignment="1">
      <alignment/>
    </xf>
    <xf numFmtId="3" fontId="40" fillId="0" borderId="92" xfId="0" applyNumberFormat="1" applyFont="1" applyBorder="1" applyAlignment="1">
      <alignment/>
    </xf>
    <xf numFmtId="3" fontId="40" fillId="0" borderId="93" xfId="0" applyNumberFormat="1" applyFont="1" applyBorder="1" applyAlignment="1">
      <alignment/>
    </xf>
    <xf numFmtId="3" fontId="57" fillId="0" borderId="0" xfId="0" applyNumberFormat="1" applyFont="1" applyAlignment="1">
      <alignment horizontal="center"/>
    </xf>
    <xf numFmtId="0" fontId="55" fillId="0" borderId="0" xfId="0" applyFont="1" applyBorder="1" applyAlignment="1">
      <alignment horizontal="center"/>
    </xf>
    <xf numFmtId="3" fontId="40" fillId="0" borderId="113" xfId="0" applyNumberFormat="1" applyFont="1" applyBorder="1" applyAlignment="1">
      <alignment horizontal="left" indent="4"/>
    </xf>
    <xf numFmtId="0" fontId="0" fillId="0" borderId="114" xfId="0" applyBorder="1" applyAlignment="1">
      <alignment horizontal="left" indent="4"/>
    </xf>
    <xf numFmtId="0" fontId="0" fillId="0" borderId="115" xfId="0" applyBorder="1" applyAlignment="1">
      <alignment horizontal="left" indent="4"/>
    </xf>
    <xf numFmtId="0" fontId="0" fillId="0" borderId="0" xfId="0" applyBorder="1" applyAlignment="1">
      <alignment vertical="top" wrapText="1"/>
    </xf>
    <xf numFmtId="3" fontId="40" fillId="0" borderId="34" xfId="0" applyNumberFormat="1" applyFont="1" applyBorder="1" applyAlignment="1">
      <alignment horizontal="left" indent="2"/>
    </xf>
    <xf numFmtId="0" fontId="0" fillId="0" borderId="42" xfId="0" applyBorder="1" applyAlignment="1">
      <alignment horizontal="left" indent="2"/>
    </xf>
    <xf numFmtId="0" fontId="0" fillId="0" borderId="56" xfId="0" applyBorder="1" applyAlignment="1">
      <alignment horizontal="left" indent="2"/>
    </xf>
    <xf numFmtId="3" fontId="24" fillId="0" borderId="123" xfId="0" applyNumberFormat="1" applyFont="1" applyBorder="1" applyAlignment="1">
      <alignment horizontal="left" indent="2"/>
    </xf>
    <xf numFmtId="0" fontId="0" fillId="0" borderId="124" xfId="0" applyBorder="1" applyAlignment="1">
      <alignment horizontal="left" indent="2"/>
    </xf>
    <xf numFmtId="3" fontId="6" fillId="0" borderId="84" xfId="0" applyNumberFormat="1" applyFont="1" applyBorder="1" applyAlignment="1">
      <alignment horizontal="left" indent="4"/>
    </xf>
    <xf numFmtId="0" fontId="0" fillId="0" borderId="92" xfId="0" applyBorder="1" applyAlignment="1">
      <alignment horizontal="left" indent="4"/>
    </xf>
    <xf numFmtId="3" fontId="40" fillId="0" borderId="84" xfId="0" applyNumberFormat="1" applyFont="1" applyBorder="1" applyAlignment="1">
      <alignment horizontal="left" indent="4"/>
    </xf>
    <xf numFmtId="0" fontId="0" fillId="0" borderId="93" xfId="0" applyBorder="1" applyAlignment="1">
      <alignment horizontal="left" indent="4"/>
    </xf>
    <xf numFmtId="3" fontId="40" fillId="0" borderId="43" xfId="0" applyNumberFormat="1" applyFont="1" applyBorder="1" applyAlignment="1">
      <alignment/>
    </xf>
    <xf numFmtId="0" fontId="0" fillId="0" borderId="24" xfId="0" applyBorder="1" applyAlignment="1">
      <alignment/>
    </xf>
    <xf numFmtId="3" fontId="6" fillId="0" borderId="84" xfId="0" applyNumberFormat="1" applyFont="1" applyFill="1" applyBorder="1" applyAlignment="1">
      <alignment horizontal="left" indent="4"/>
    </xf>
    <xf numFmtId="3" fontId="6" fillId="0" borderId="117" xfId="0" applyNumberFormat="1" applyFont="1" applyBorder="1" applyAlignment="1">
      <alignment/>
    </xf>
    <xf numFmtId="3" fontId="6" fillId="0" borderId="84" xfId="0" applyNumberFormat="1" applyFont="1" applyBorder="1" applyAlignment="1">
      <alignment/>
    </xf>
    <xf numFmtId="0" fontId="0" fillId="0" borderId="92" xfId="0" applyBorder="1" applyAlignment="1">
      <alignment/>
    </xf>
    <xf numFmtId="3" fontId="6" fillId="0" borderId="24" xfId="0" applyNumberFormat="1" applyFont="1" applyBorder="1" applyAlignment="1">
      <alignment horizontal="left" indent="4"/>
    </xf>
    <xf numFmtId="0" fontId="0" fillId="0" borderId="25" xfId="0" applyBorder="1" applyAlignment="1">
      <alignment horizontal="left" indent="4"/>
    </xf>
    <xf numFmtId="3" fontId="6" fillId="0" borderId="84" xfId="0" applyNumberFormat="1" applyFont="1" applyBorder="1" applyAlignment="1">
      <alignment horizontal="left" indent="2"/>
    </xf>
    <xf numFmtId="0" fontId="0" fillId="0" borderId="92" xfId="0" applyBorder="1" applyAlignment="1">
      <alignment horizontal="left" indent="2"/>
    </xf>
    <xf numFmtId="3" fontId="6" fillId="0" borderId="84" xfId="0" applyNumberFormat="1" applyFont="1" applyBorder="1" applyAlignment="1">
      <alignment horizontal="left" indent="2"/>
    </xf>
    <xf numFmtId="177" fontId="40" fillId="0" borderId="19" xfId="0" applyNumberFormat="1" applyFont="1" applyBorder="1" applyAlignment="1">
      <alignment horizontal="center" vertical="center" wrapText="1"/>
    </xf>
    <xf numFmtId="177" fontId="40" fillId="0" borderId="20" xfId="0" applyNumberFormat="1" applyFont="1" applyBorder="1" applyAlignment="1">
      <alignment horizontal="center" vertical="center" wrapText="1"/>
    </xf>
    <xf numFmtId="177" fontId="40" fillId="0" borderId="90" xfId="0" applyNumberFormat="1" applyFont="1" applyBorder="1" applyAlignment="1">
      <alignment horizontal="center" vertical="center" wrapText="1"/>
    </xf>
    <xf numFmtId="177" fontId="40" fillId="0" borderId="15" xfId="0" applyNumberFormat="1" applyFont="1" applyBorder="1" applyAlignment="1">
      <alignment horizontal="center" vertical="center" wrapText="1"/>
    </xf>
    <xf numFmtId="177" fontId="40" fillId="0" borderId="11" xfId="0" applyNumberFormat="1" applyFont="1" applyBorder="1" applyAlignment="1">
      <alignment horizontal="center" vertical="center" wrapText="1"/>
    </xf>
    <xf numFmtId="177" fontId="40" fillId="0" borderId="12" xfId="0" applyNumberFormat="1" applyFont="1" applyBorder="1" applyAlignment="1">
      <alignment horizontal="center" vertical="center" wrapText="1"/>
    </xf>
    <xf numFmtId="3" fontId="6" fillId="0" borderId="84" xfId="0" applyNumberFormat="1" applyFont="1" applyBorder="1" applyAlignment="1">
      <alignment horizontal="left" indent="4"/>
    </xf>
    <xf numFmtId="3" fontId="6" fillId="0" borderId="34" xfId="0" applyNumberFormat="1" applyFont="1" applyBorder="1" applyAlignment="1">
      <alignment/>
    </xf>
    <xf numFmtId="0" fontId="0" fillId="0" borderId="42" xfId="0" applyBorder="1" applyAlignment="1">
      <alignment/>
    </xf>
    <xf numFmtId="0" fontId="6" fillId="0" borderId="84" xfId="0" applyFont="1" applyBorder="1" applyAlignment="1">
      <alignment horizontal="left" indent="2"/>
    </xf>
    <xf numFmtId="3" fontId="40" fillId="0" borderId="43" xfId="0" applyNumberFormat="1" applyFont="1" applyBorder="1" applyAlignment="1">
      <alignment horizontal="left" indent="2"/>
    </xf>
    <xf numFmtId="0" fontId="0" fillId="0" borderId="44" xfId="0" applyBorder="1" applyAlignment="1">
      <alignment horizontal="left" indent="2"/>
    </xf>
    <xf numFmtId="0" fontId="0" fillId="0" borderId="116" xfId="0" applyBorder="1" applyAlignment="1">
      <alignment horizontal="left" indent="2"/>
    </xf>
    <xf numFmtId="0" fontId="0" fillId="0" borderId="24" xfId="0" applyBorder="1" applyAlignment="1">
      <alignment horizontal="left" indent="2"/>
    </xf>
    <xf numFmtId="0" fontId="0" fillId="0" borderId="25" xfId="0" applyBorder="1" applyAlignment="1">
      <alignment horizontal="left" indent="2"/>
    </xf>
    <xf numFmtId="0" fontId="0" fillId="0" borderId="46" xfId="0" applyBorder="1" applyAlignment="1">
      <alignment horizontal="left" indent="2"/>
    </xf>
    <xf numFmtId="3" fontId="6" fillId="0" borderId="84" xfId="0" applyNumberFormat="1" applyFont="1" applyBorder="1" applyAlignment="1">
      <alignment/>
    </xf>
    <xf numFmtId="3" fontId="24" fillId="0" borderId="34" xfId="0" applyNumberFormat="1" applyFont="1" applyBorder="1" applyAlignment="1">
      <alignment/>
    </xf>
    <xf numFmtId="3" fontId="40" fillId="0" borderId="125" xfId="0" applyNumberFormat="1" applyFont="1" applyBorder="1" applyAlignment="1">
      <alignment horizontal="left" indent="2"/>
    </xf>
    <xf numFmtId="0" fontId="0" fillId="0" borderId="126" xfId="0" applyBorder="1" applyAlignment="1">
      <alignment horizontal="left" indent="2"/>
    </xf>
    <xf numFmtId="0" fontId="0" fillId="0" borderId="127" xfId="0" applyBorder="1" applyAlignment="1">
      <alignment horizontal="left" indent="2"/>
    </xf>
    <xf numFmtId="3" fontId="40" fillId="0" borderId="128" xfId="0" applyNumberFormat="1" applyFont="1" applyBorder="1" applyAlignment="1">
      <alignment horizontal="left" indent="2"/>
    </xf>
    <xf numFmtId="0" fontId="0" fillId="0" borderId="129" xfId="0" applyBorder="1" applyAlignment="1">
      <alignment horizontal="left" indent="2"/>
    </xf>
    <xf numFmtId="0" fontId="0" fillId="0" borderId="130" xfId="0" applyBorder="1" applyAlignment="1">
      <alignment horizontal="left" indent="2"/>
    </xf>
    <xf numFmtId="3" fontId="40" fillId="0" borderId="16" xfId="0" applyNumberFormat="1" applyFont="1" applyBorder="1" applyAlignment="1">
      <alignment horizontal="left" indent="2"/>
    </xf>
    <xf numFmtId="0" fontId="0" fillId="0" borderId="0" xfId="0" applyBorder="1" applyAlignment="1">
      <alignment horizontal="left" indent="2"/>
    </xf>
    <xf numFmtId="0" fontId="0" fillId="0" borderId="18" xfId="0" applyBorder="1" applyAlignment="1">
      <alignment horizontal="left" indent="2"/>
    </xf>
    <xf numFmtId="3" fontId="40" fillId="0" borderId="19" xfId="0" applyNumberFormat="1" applyFont="1" applyBorder="1" applyAlignment="1">
      <alignment horizontal="left" wrapText="1" indent="1"/>
    </xf>
    <xf numFmtId="0" fontId="0" fillId="0" borderId="20" xfId="0" applyBorder="1" applyAlignment="1">
      <alignment horizontal="left" wrapText="1" indent="1"/>
    </xf>
    <xf numFmtId="0" fontId="0" fillId="0" borderId="90" xfId="0" applyBorder="1" applyAlignment="1">
      <alignment horizontal="left" wrapText="1" indent="1"/>
    </xf>
    <xf numFmtId="0" fontId="0" fillId="0" borderId="15" xfId="0" applyBorder="1" applyAlignment="1">
      <alignment horizontal="left" wrapText="1" indent="1"/>
    </xf>
    <xf numFmtId="0" fontId="0" fillId="0" borderId="11" xfId="0" applyBorder="1" applyAlignment="1">
      <alignment horizontal="left" wrapText="1" indent="1"/>
    </xf>
    <xf numFmtId="0" fontId="0" fillId="0" borderId="12" xfId="0" applyBorder="1" applyAlignment="1">
      <alignment horizontal="left" wrapText="1" indent="1"/>
    </xf>
    <xf numFmtId="3" fontId="47" fillId="0" borderId="19" xfId="0" applyNumberFormat="1" applyFont="1" applyBorder="1" applyAlignment="1">
      <alignment/>
    </xf>
    <xf numFmtId="0" fontId="0" fillId="0" borderId="20" xfId="0" applyBorder="1" applyAlignment="1">
      <alignment/>
    </xf>
    <xf numFmtId="0" fontId="0" fillId="0" borderId="90" xfId="0" applyBorder="1" applyAlignment="1">
      <alignment/>
    </xf>
    <xf numFmtId="0" fontId="0" fillId="0" borderId="16" xfId="0" applyBorder="1" applyAlignment="1">
      <alignment/>
    </xf>
    <xf numFmtId="0" fontId="0" fillId="0" borderId="0" xfId="0" applyBorder="1" applyAlignment="1">
      <alignment/>
    </xf>
    <xf numFmtId="0" fontId="0" fillId="0" borderId="18" xfId="0" applyBorder="1" applyAlignment="1">
      <alignment/>
    </xf>
    <xf numFmtId="0" fontId="0" fillId="0" borderId="22" xfId="0" applyBorder="1" applyAlignment="1">
      <alignment/>
    </xf>
    <xf numFmtId="0" fontId="0" fillId="0" borderId="21" xfId="0" applyBorder="1" applyAlignment="1">
      <alignment/>
    </xf>
    <xf numFmtId="0" fontId="0" fillId="0" borderId="26" xfId="0" applyBorder="1" applyAlignment="1">
      <alignment/>
    </xf>
    <xf numFmtId="3" fontId="47" fillId="0" borderId="15" xfId="0" applyNumberFormat="1" applyFont="1" applyBorder="1" applyAlignment="1">
      <alignment horizontal="left" indent="4"/>
    </xf>
    <xf numFmtId="0" fontId="0" fillId="0" borderId="11" xfId="0" applyBorder="1" applyAlignment="1">
      <alignment horizontal="left" indent="4"/>
    </xf>
    <xf numFmtId="0" fontId="0" fillId="0" borderId="12" xfId="0" applyBorder="1" applyAlignment="1">
      <alignment horizontal="left" indent="4"/>
    </xf>
    <xf numFmtId="0" fontId="41" fillId="0" borderId="0" xfId="62" applyFont="1" applyAlignment="1">
      <alignment horizontal="center"/>
      <protection/>
    </xf>
    <xf numFmtId="0" fontId="66" fillId="0" borderId="0" xfId="0" applyFont="1" applyAlignment="1">
      <alignment horizontal="center"/>
    </xf>
    <xf numFmtId="3" fontId="42" fillId="0" borderId="0" xfId="62" applyNumberFormat="1" applyFont="1" applyAlignment="1">
      <alignment horizontal="center"/>
      <protection/>
    </xf>
    <xf numFmtId="0" fontId="66" fillId="0" borderId="0" xfId="0" applyFont="1" applyBorder="1" applyAlignment="1">
      <alignment horizontal="center"/>
    </xf>
    <xf numFmtId="0" fontId="42" fillId="0" borderId="0" xfId="62" applyFont="1" applyAlignment="1">
      <alignment horizontal="center"/>
      <protection/>
    </xf>
    <xf numFmtId="0" fontId="29" fillId="0" borderId="10" xfId="62" applyFont="1" applyBorder="1" applyAlignment="1">
      <alignment horizontal="center" wrapText="1"/>
      <protection/>
    </xf>
    <xf numFmtId="0" fontId="0" fillId="0" borderId="13" xfId="0" applyBorder="1" applyAlignment="1">
      <alignment horizontal="center" wrapText="1"/>
    </xf>
    <xf numFmtId="0" fontId="29" fillId="0" borderId="10" xfId="62" applyFont="1" applyBorder="1" applyAlignment="1">
      <alignment wrapText="1"/>
      <protection/>
    </xf>
    <xf numFmtId="0" fontId="0" fillId="0" borderId="13" xfId="0" applyBorder="1" applyAlignment="1">
      <alignment wrapText="1"/>
    </xf>
    <xf numFmtId="0" fontId="29" fillId="0" borderId="34" xfId="62" applyFont="1" applyBorder="1" applyAlignment="1">
      <alignment horizontal="center"/>
      <protection/>
    </xf>
    <xf numFmtId="0" fontId="0" fillId="0" borderId="42" xfId="0" applyBorder="1" applyAlignment="1">
      <alignment horizontal="center"/>
    </xf>
    <xf numFmtId="0" fontId="0" fillId="0" borderId="56" xfId="0" applyBorder="1" applyAlignment="1">
      <alignment horizontal="center"/>
    </xf>
    <xf numFmtId="0" fontId="58" fillId="0" borderId="0" xfId="64" applyFont="1" applyBorder="1" applyAlignment="1">
      <alignment horizontal="center"/>
      <protection/>
    </xf>
    <xf numFmtId="1" fontId="29" fillId="0" borderId="131" xfId="64" applyNumberFormat="1" applyFont="1" applyFill="1" applyBorder="1" applyAlignment="1">
      <alignment horizontal="center" vertical="center" wrapText="1"/>
      <protection/>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29" fillId="0" borderId="15" xfId="64" applyFont="1" applyFill="1" applyBorder="1" applyAlignment="1">
      <alignment horizontal="center"/>
      <protection/>
    </xf>
    <xf numFmtId="0" fontId="29" fillId="0" borderId="12" xfId="64" applyFont="1" applyFill="1" applyBorder="1" applyAlignment="1">
      <alignment horizontal="center"/>
      <protection/>
    </xf>
    <xf numFmtId="0" fontId="47" fillId="0" borderId="128" xfId="64" applyFont="1" applyFill="1" applyBorder="1" applyAlignment="1">
      <alignment horizontal="center" vertical="center" wrapText="1"/>
      <protection/>
    </xf>
    <xf numFmtId="0" fontId="0" fillId="0" borderId="130" xfId="0" applyBorder="1" applyAlignment="1">
      <alignment horizontal="center" vertical="center" wrapText="1"/>
    </xf>
    <xf numFmtId="0" fontId="0" fillId="0" borderId="15" xfId="0" applyBorder="1" applyAlignment="1">
      <alignment vertical="center" wrapText="1"/>
    </xf>
    <xf numFmtId="0" fontId="0" fillId="0" borderId="12" xfId="0" applyBorder="1" applyAlignment="1">
      <alignment vertical="center" wrapText="1"/>
    </xf>
    <xf numFmtId="0" fontId="25" fillId="0" borderId="0" xfId="64" applyFont="1" applyAlignment="1">
      <alignment/>
      <protection/>
    </xf>
    <xf numFmtId="0" fontId="67" fillId="0" borderId="0" xfId="0" applyFont="1" applyBorder="1" applyAlignment="1">
      <alignment/>
    </xf>
    <xf numFmtId="0" fontId="24" fillId="0" borderId="0" xfId="64" applyFont="1" applyAlignment="1">
      <alignment horizontal="center"/>
      <protection/>
    </xf>
    <xf numFmtId="3" fontId="24" fillId="0" borderId="0" xfId="64" applyNumberFormat="1" applyFont="1" applyAlignment="1">
      <alignment horizontal="center"/>
      <protection/>
    </xf>
    <xf numFmtId="0" fontId="15" fillId="0" borderId="0" xfId="64" applyFont="1" applyAlignment="1">
      <alignment horizontal="center"/>
      <protection/>
    </xf>
    <xf numFmtId="1" fontId="29" fillId="0" borderId="128" xfId="64" applyNumberFormat="1"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29" fillId="0" borderId="20" xfId="64" applyFont="1" applyFill="1" applyBorder="1" applyAlignment="1">
      <alignment/>
      <protection/>
    </xf>
    <xf numFmtId="0" fontId="15" fillId="0" borderId="11" xfId="64" applyFont="1" applyFill="1" applyBorder="1" applyAlignment="1">
      <alignment/>
      <protection/>
    </xf>
    <xf numFmtId="0" fontId="29" fillId="0" borderId="34" xfId="64" applyFont="1" applyFill="1" applyBorder="1" applyAlignment="1">
      <alignment horizontal="center"/>
      <protection/>
    </xf>
    <xf numFmtId="177" fontId="27" fillId="0" borderId="0" xfId="0" applyNumberFormat="1" applyFont="1" applyAlignment="1">
      <alignment horizontal="center"/>
    </xf>
    <xf numFmtId="177" fontId="56" fillId="0" borderId="0" xfId="0" applyNumberFormat="1" applyFont="1" applyAlignment="1">
      <alignment horizontal="center"/>
    </xf>
    <xf numFmtId="177" fontId="11" fillId="0" borderId="0" xfId="0" applyNumberFormat="1" applyFont="1" applyAlignment="1">
      <alignment horizontal="center"/>
    </xf>
    <xf numFmtId="177" fontId="12" fillId="0" borderId="0" xfId="0" applyNumberFormat="1" applyFont="1" applyAlignment="1">
      <alignment horizontal="center"/>
    </xf>
    <xf numFmtId="177" fontId="5" fillId="0" borderId="34" xfId="0" applyNumberFormat="1" applyFont="1" applyBorder="1" applyAlignment="1">
      <alignment/>
    </xf>
    <xf numFmtId="0" fontId="0" fillId="0" borderId="56" xfId="0" applyBorder="1" applyAlignment="1">
      <alignment/>
    </xf>
    <xf numFmtId="177" fontId="6" fillId="0" borderId="125" xfId="0" applyNumberFormat="1" applyFont="1" applyBorder="1" applyAlignment="1">
      <alignment/>
    </xf>
    <xf numFmtId="0" fontId="0" fillId="0" borderId="127" xfId="0" applyBorder="1" applyAlignment="1">
      <alignment/>
    </xf>
    <xf numFmtId="177" fontId="34" fillId="0" borderId="19" xfId="0" applyNumberFormat="1" applyFont="1" applyBorder="1" applyAlignment="1">
      <alignment horizontal="center"/>
    </xf>
    <xf numFmtId="177" fontId="5" fillId="0" borderId="84" xfId="0" applyNumberFormat="1" applyFont="1" applyBorder="1" applyAlignment="1">
      <alignment horizontal="left" indent="3"/>
    </xf>
    <xf numFmtId="0" fontId="0" fillId="0" borderId="93" xfId="0" applyBorder="1" applyAlignment="1">
      <alignment horizontal="left" indent="3"/>
    </xf>
    <xf numFmtId="177" fontId="34" fillId="0" borderId="15" xfId="0" applyNumberFormat="1" applyFont="1" applyBorder="1" applyAlignment="1">
      <alignment horizontal="left" indent="3"/>
    </xf>
    <xf numFmtId="0" fontId="0" fillId="0" borderId="12" xfId="0" applyBorder="1" applyAlignment="1">
      <alignment horizontal="left" indent="3"/>
    </xf>
    <xf numFmtId="0" fontId="35" fillId="34" borderId="0" xfId="0" applyFont="1" applyFill="1" applyBorder="1" applyAlignment="1">
      <alignment wrapText="1"/>
    </xf>
    <xf numFmtId="0" fontId="0" fillId="0" borderId="0" xfId="0" applyFont="1" applyBorder="1" applyAlignment="1">
      <alignment wrapText="1"/>
    </xf>
    <xf numFmtId="177" fontId="52" fillId="34" borderId="0" xfId="0" applyNumberFormat="1" applyFont="1" applyFill="1" applyAlignment="1">
      <alignment horizontal="center" wrapText="1"/>
    </xf>
    <xf numFmtId="0" fontId="0" fillId="0" borderId="0" xfId="0" applyFont="1" applyAlignment="1">
      <alignment wrapText="1"/>
    </xf>
    <xf numFmtId="177" fontId="35" fillId="34" borderId="0" xfId="0" applyNumberFormat="1" applyFont="1" applyFill="1" applyAlignment="1">
      <alignment wrapText="1"/>
    </xf>
    <xf numFmtId="0" fontId="0" fillId="34" borderId="0" xfId="0" applyFont="1" applyFill="1" applyBorder="1" applyAlignment="1">
      <alignment wrapText="1"/>
    </xf>
    <xf numFmtId="0" fontId="0" fillId="34" borderId="0" xfId="0" applyFont="1" applyFill="1" applyAlignment="1">
      <alignment wrapText="1"/>
    </xf>
    <xf numFmtId="0" fontId="29" fillId="0" borderId="0" xfId="0" applyFont="1" applyBorder="1" applyAlignment="1">
      <alignment horizontal="left" vertical="top" wrapText="1"/>
    </xf>
    <xf numFmtId="177" fontId="34" fillId="0" borderId="19" xfId="0" applyNumberFormat="1" applyFont="1" applyBorder="1" applyAlignment="1">
      <alignment horizontal="center" wrapText="1"/>
    </xf>
    <xf numFmtId="0" fontId="0" fillId="0" borderId="20" xfId="0" applyBorder="1" applyAlignment="1">
      <alignment horizontal="center" wrapText="1"/>
    </xf>
    <xf numFmtId="0" fontId="0" fillId="0" borderId="90"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177" fontId="5" fillId="0" borderId="113" xfId="0" applyNumberFormat="1" applyFont="1" applyBorder="1" applyAlignment="1">
      <alignment horizontal="left" indent="3"/>
    </xf>
    <xf numFmtId="0" fontId="0" fillId="0" borderId="115" xfId="0" applyBorder="1" applyAlignment="1">
      <alignment horizontal="left" indent="3"/>
    </xf>
    <xf numFmtId="177" fontId="6" fillId="0" borderId="34" xfId="0" applyNumberFormat="1" applyFont="1" applyBorder="1" applyAlignment="1">
      <alignment/>
    </xf>
    <xf numFmtId="177" fontId="5" fillId="0" borderId="134" xfId="0" applyNumberFormat="1" applyFont="1" applyBorder="1" applyAlignment="1">
      <alignment/>
    </xf>
    <xf numFmtId="0" fontId="0" fillId="0" borderId="122" xfId="0" applyBorder="1" applyAlignment="1">
      <alignment/>
    </xf>
    <xf numFmtId="177" fontId="5" fillId="0" borderId="84" xfId="0" applyNumberFormat="1" applyFont="1" applyBorder="1" applyAlignment="1">
      <alignment/>
    </xf>
    <xf numFmtId="0" fontId="0" fillId="0" borderId="93" xfId="0" applyBorder="1" applyAlignment="1">
      <alignment/>
    </xf>
    <xf numFmtId="0" fontId="25" fillId="0" borderId="0" xfId="65" applyFont="1" applyAlignment="1">
      <alignment/>
      <protection/>
    </xf>
    <xf numFmtId="0" fontId="50" fillId="0" borderId="0" xfId="60" applyFont="1" applyBorder="1" applyAlignment="1">
      <alignment/>
      <protection/>
    </xf>
    <xf numFmtId="0" fontId="24" fillId="0" borderId="0" xfId="65" applyFont="1" applyAlignment="1">
      <alignment horizontal="center"/>
      <protection/>
    </xf>
    <xf numFmtId="0" fontId="0" fillId="0" borderId="0" xfId="60" applyBorder="1" applyAlignment="1">
      <alignment horizontal="center"/>
      <protection/>
    </xf>
    <xf numFmtId="3" fontId="24" fillId="0" borderId="0" xfId="65" applyNumberFormat="1" applyFont="1" applyAlignment="1">
      <alignment horizontal="center"/>
      <protection/>
    </xf>
    <xf numFmtId="0" fontId="46" fillId="0" borderId="0" xfId="60" applyFont="1" applyBorder="1" applyAlignment="1">
      <alignment horizontal="center" vertical="top"/>
      <protection/>
    </xf>
    <xf numFmtId="0" fontId="0" fillId="0" borderId="0" xfId="60" applyBorder="1" applyAlignment="1">
      <alignment horizontal="center" vertical="top"/>
      <protection/>
    </xf>
    <xf numFmtId="0" fontId="46" fillId="0" borderId="0" xfId="60" applyFont="1" applyBorder="1" applyAlignment="1">
      <alignment vertical="top" wrapText="1"/>
      <protection/>
    </xf>
    <xf numFmtId="0" fontId="0" fillId="0" borderId="0" xfId="60" applyFont="1" applyBorder="1" applyAlignment="1">
      <alignment vertical="top" wrapText="1"/>
      <protection/>
    </xf>
    <xf numFmtId="0" fontId="46" fillId="0" borderId="0" xfId="60" applyFont="1" applyBorder="1" applyAlignment="1">
      <alignment wrapText="1"/>
      <protection/>
    </xf>
    <xf numFmtId="0" fontId="0" fillId="0" borderId="0" xfId="60" applyFont="1" applyBorder="1" applyAlignment="1">
      <alignment wrapText="1"/>
      <protection/>
    </xf>
    <xf numFmtId="0" fontId="46" fillId="0" borderId="0" xfId="60" applyFont="1" applyFill="1" applyBorder="1" applyAlignment="1">
      <alignment vertical="center" wrapText="1"/>
      <protection/>
    </xf>
    <xf numFmtId="0" fontId="0" fillId="0" borderId="0" xfId="60" applyFill="1" applyBorder="1" applyAlignment="1">
      <alignment vertical="center" wrapText="1"/>
      <protection/>
    </xf>
    <xf numFmtId="0" fontId="40" fillId="0" borderId="0" xfId="60" applyFont="1" applyFill="1" applyBorder="1" applyAlignment="1">
      <alignment horizontal="center" wrapText="1"/>
      <protection/>
    </xf>
    <xf numFmtId="0" fontId="40" fillId="0" borderId="11" xfId="60" applyFont="1" applyFill="1" applyBorder="1" applyAlignment="1">
      <alignment horizontal="center" wrapText="1"/>
      <protection/>
    </xf>
    <xf numFmtId="0" fontId="53" fillId="0" borderId="0" xfId="60" applyFont="1" applyBorder="1" applyAlignment="1">
      <alignment vertical="top" wrapText="1"/>
      <protection/>
    </xf>
    <xf numFmtId="0" fontId="17" fillId="0" borderId="0" xfId="60" applyFont="1" applyBorder="1" applyAlignment="1">
      <alignment vertical="top" wrapText="1"/>
      <protection/>
    </xf>
    <xf numFmtId="0" fontId="54" fillId="0" borderId="0" xfId="60" applyFont="1" applyBorder="1" applyAlignment="1">
      <alignment vertical="top" wrapText="1"/>
      <protection/>
    </xf>
    <xf numFmtId="0" fontId="40" fillId="0" borderId="0" xfId="60" applyFont="1" applyBorder="1" applyAlignment="1">
      <alignment horizontal="left" vertical="top" wrapText="1"/>
      <protection/>
    </xf>
    <xf numFmtId="177" fontId="6" fillId="0" borderId="125" xfId="60" applyNumberFormat="1" applyFont="1" applyBorder="1" applyAlignment="1">
      <alignment/>
      <protection/>
    </xf>
    <xf numFmtId="0" fontId="0" fillId="0" borderId="127" xfId="60" applyBorder="1" applyAlignment="1">
      <alignment/>
      <protection/>
    </xf>
    <xf numFmtId="177" fontId="5" fillId="0" borderId="84" xfId="60" applyNumberFormat="1" applyFont="1" applyBorder="1" applyAlignment="1">
      <alignment horizontal="left" indent="3"/>
      <protection/>
    </xf>
    <xf numFmtId="0" fontId="0" fillId="0" borderId="93" xfId="60" applyBorder="1" applyAlignment="1">
      <alignment horizontal="left" indent="3"/>
      <protection/>
    </xf>
    <xf numFmtId="177" fontId="5" fillId="0" borderId="113" xfId="60" applyNumberFormat="1" applyFont="1" applyBorder="1" applyAlignment="1">
      <alignment horizontal="left" indent="3"/>
      <protection/>
    </xf>
    <xf numFmtId="0" fontId="0" fillId="0" borderId="115" xfId="60" applyBorder="1" applyAlignment="1">
      <alignment horizontal="left" indent="3"/>
      <protection/>
    </xf>
    <xf numFmtId="177" fontId="6" fillId="0" borderId="34" xfId="60" applyNumberFormat="1" applyFont="1" applyBorder="1" applyAlignment="1">
      <alignment/>
      <protection/>
    </xf>
    <xf numFmtId="0" fontId="0" fillId="0" borderId="56" xfId="60" applyBorder="1" applyAlignment="1">
      <alignment/>
      <protection/>
    </xf>
    <xf numFmtId="177" fontId="34" fillId="0" borderId="19" xfId="60" applyNumberFormat="1" applyFont="1" applyBorder="1" applyAlignment="1">
      <alignment horizontal="center" wrapText="1"/>
      <protection/>
    </xf>
    <xf numFmtId="0" fontId="0" fillId="0" borderId="20" xfId="60" applyBorder="1" applyAlignment="1">
      <alignment horizontal="center" wrapText="1"/>
      <protection/>
    </xf>
    <xf numFmtId="0" fontId="0" fillId="0" borderId="90" xfId="60" applyBorder="1" applyAlignment="1">
      <alignment horizontal="center" wrapText="1"/>
      <protection/>
    </xf>
    <xf numFmtId="0" fontId="0" fillId="0" borderId="16" xfId="60" applyBorder="1" applyAlignment="1">
      <alignment horizontal="center" wrapText="1"/>
      <protection/>
    </xf>
    <xf numFmtId="0" fontId="0" fillId="0" borderId="0" xfId="60" applyBorder="1" applyAlignment="1">
      <alignment horizontal="center" wrapText="1"/>
      <protection/>
    </xf>
    <xf numFmtId="0" fontId="0" fillId="0" borderId="18" xfId="60" applyBorder="1" applyAlignment="1">
      <alignment horizontal="center" wrapText="1"/>
      <protection/>
    </xf>
    <xf numFmtId="177" fontId="5" fillId="0" borderId="134" xfId="60" applyNumberFormat="1" applyFont="1" applyBorder="1" applyAlignment="1">
      <alignment/>
      <protection/>
    </xf>
    <xf numFmtId="0" fontId="0" fillId="0" borderId="122" xfId="60" applyBorder="1" applyAlignment="1">
      <alignment/>
      <protection/>
    </xf>
    <xf numFmtId="177" fontId="5" fillId="0" borderId="84" xfId="60" applyNumberFormat="1" applyFont="1" applyBorder="1" applyAlignment="1">
      <alignment/>
      <protection/>
    </xf>
    <xf numFmtId="0" fontId="0" fillId="0" borderId="93" xfId="60" applyBorder="1" applyAlignment="1">
      <alignment/>
      <protection/>
    </xf>
    <xf numFmtId="177" fontId="34" fillId="0" borderId="15" xfId="60" applyNumberFormat="1" applyFont="1" applyBorder="1" applyAlignment="1">
      <alignment horizontal="left" indent="3"/>
      <protection/>
    </xf>
    <xf numFmtId="0" fontId="0" fillId="0" borderId="12" xfId="60" applyBorder="1" applyAlignment="1">
      <alignment horizontal="left" indent="3"/>
      <protection/>
    </xf>
    <xf numFmtId="177" fontId="5" fillId="0" borderId="34" xfId="60" applyNumberFormat="1" applyFont="1" applyBorder="1" applyAlignment="1">
      <alignment/>
      <protection/>
    </xf>
    <xf numFmtId="3" fontId="25" fillId="0" borderId="0" xfId="60" applyNumberFormat="1" applyFont="1" applyAlignment="1">
      <alignment/>
      <protection/>
    </xf>
    <xf numFmtId="0" fontId="50" fillId="0" borderId="0" xfId="60" applyFont="1" applyAlignment="1">
      <alignment/>
      <protection/>
    </xf>
    <xf numFmtId="177" fontId="11" fillId="0" borderId="0" xfId="60" applyNumberFormat="1" applyFont="1" applyAlignment="1">
      <alignment horizontal="center"/>
      <protection/>
    </xf>
    <xf numFmtId="0" fontId="0" fillId="0" borderId="0" xfId="60" applyAlignment="1">
      <alignment horizontal="center"/>
      <protection/>
    </xf>
    <xf numFmtId="177" fontId="12" fillId="0" borderId="0" xfId="60" applyNumberFormat="1" applyFont="1" applyAlignment="1">
      <alignment horizontal="center"/>
      <protection/>
    </xf>
    <xf numFmtId="177" fontId="27" fillId="0" borderId="0" xfId="60" applyNumberFormat="1" applyFont="1" applyAlignment="1">
      <alignment horizontal="center"/>
      <protection/>
    </xf>
    <xf numFmtId="177" fontId="34" fillId="0" borderId="19" xfId="60" applyNumberFormat="1" applyFont="1" applyBorder="1" applyAlignment="1">
      <alignment horizontal="center"/>
      <protection/>
    </xf>
    <xf numFmtId="0" fontId="0" fillId="0" borderId="20" xfId="60" applyBorder="1" applyAlignment="1">
      <alignment/>
      <protection/>
    </xf>
    <xf numFmtId="0" fontId="0" fillId="0" borderId="90" xfId="60" applyBorder="1" applyAlignment="1">
      <alignment/>
      <protection/>
    </xf>
    <xf numFmtId="0" fontId="0" fillId="0" borderId="16" xfId="60" applyBorder="1" applyAlignment="1">
      <alignment/>
      <protection/>
    </xf>
    <xf numFmtId="0" fontId="0" fillId="0" borderId="0" xfId="60" applyBorder="1" applyAlignment="1">
      <alignment/>
      <protection/>
    </xf>
    <xf numFmtId="0" fontId="0" fillId="0" borderId="18" xfId="60" applyBorder="1" applyAlignment="1">
      <alignment/>
      <protection/>
    </xf>
    <xf numFmtId="177" fontId="15" fillId="34" borderId="0" xfId="0" applyNumberFormat="1" applyFont="1" applyFill="1" applyAlignment="1">
      <alignment wrapText="1"/>
    </xf>
    <xf numFmtId="0" fontId="15" fillId="0" borderId="0" xfId="0" applyFont="1" applyBorder="1" applyAlignment="1">
      <alignment wrapText="1"/>
    </xf>
    <xf numFmtId="0" fontId="15" fillId="34" borderId="0" xfId="0" applyFont="1" applyFill="1" applyBorder="1" applyAlignment="1">
      <alignment wrapText="1"/>
    </xf>
    <xf numFmtId="0" fontId="15" fillId="34" borderId="0" xfId="0" applyFont="1" applyFill="1" applyAlignment="1">
      <alignment wrapText="1"/>
    </xf>
    <xf numFmtId="177" fontId="6" fillId="36" borderId="125" xfId="0" applyNumberFormat="1" applyFont="1" applyFill="1" applyBorder="1" applyAlignment="1">
      <alignment/>
    </xf>
    <xf numFmtId="0" fontId="6" fillId="36" borderId="127" xfId="0" applyFont="1" applyFill="1" applyBorder="1" applyAlignment="1">
      <alignment/>
    </xf>
    <xf numFmtId="177" fontId="6" fillId="36" borderId="84" xfId="0" applyNumberFormat="1" applyFont="1" applyFill="1" applyBorder="1" applyAlignment="1">
      <alignment horizontal="left" indent="3"/>
    </xf>
    <xf numFmtId="0" fontId="6" fillId="36" borderId="93" xfId="0" applyFont="1" applyFill="1" applyBorder="1" applyAlignment="1">
      <alignment horizontal="left" indent="3"/>
    </xf>
    <xf numFmtId="177" fontId="6" fillId="36" borderId="113" xfId="0" applyNumberFormat="1" applyFont="1" applyFill="1" applyBorder="1" applyAlignment="1">
      <alignment horizontal="left" indent="3"/>
    </xf>
    <xf numFmtId="0" fontId="6" fillId="36" borderId="115" xfId="0" applyFont="1" applyFill="1" applyBorder="1" applyAlignment="1">
      <alignment horizontal="left" indent="3"/>
    </xf>
    <xf numFmtId="177" fontId="6" fillId="36" borderId="34" xfId="0" applyNumberFormat="1" applyFont="1" applyFill="1" applyBorder="1" applyAlignment="1">
      <alignment/>
    </xf>
    <xf numFmtId="0" fontId="6" fillId="36" borderId="56" xfId="0" applyFont="1" applyFill="1" applyBorder="1" applyAlignment="1">
      <alignment/>
    </xf>
    <xf numFmtId="177" fontId="6" fillId="0" borderId="0" xfId="0" applyNumberFormat="1" applyFont="1" applyAlignment="1">
      <alignment horizontal="center"/>
    </xf>
    <xf numFmtId="177" fontId="15" fillId="34" borderId="0" xfId="0" applyNumberFormat="1" applyFont="1" applyFill="1" applyAlignment="1">
      <alignment horizontal="center" wrapText="1"/>
    </xf>
    <xf numFmtId="0" fontId="15" fillId="0" borderId="0" xfId="0" applyFont="1" applyAlignment="1">
      <alignment wrapText="1"/>
    </xf>
    <xf numFmtId="177" fontId="24" fillId="36" borderId="19" xfId="0" applyNumberFormat="1" applyFont="1" applyFill="1" applyBorder="1" applyAlignment="1">
      <alignment horizontal="center" wrapText="1"/>
    </xf>
    <xf numFmtId="0" fontId="24" fillId="36" borderId="20" xfId="0" applyFont="1" applyFill="1" applyBorder="1" applyAlignment="1">
      <alignment horizontal="center" wrapText="1"/>
    </xf>
    <xf numFmtId="0" fontId="24" fillId="36" borderId="90" xfId="0" applyFont="1" applyFill="1" applyBorder="1" applyAlignment="1">
      <alignment horizontal="center" wrapText="1"/>
    </xf>
    <xf numFmtId="0" fontId="24" fillId="36" borderId="16" xfId="0" applyFont="1" applyFill="1" applyBorder="1" applyAlignment="1">
      <alignment horizontal="center" wrapText="1"/>
    </xf>
    <xf numFmtId="0" fontId="24" fillId="36" borderId="0" xfId="0" applyFont="1" applyFill="1" applyBorder="1" applyAlignment="1">
      <alignment horizontal="center" wrapText="1"/>
    </xf>
    <xf numFmtId="0" fontId="24" fillId="36" borderId="18" xfId="0" applyFont="1" applyFill="1" applyBorder="1" applyAlignment="1">
      <alignment horizontal="center" wrapText="1"/>
    </xf>
    <xf numFmtId="177" fontId="5" fillId="36" borderId="134" xfId="0" applyNumberFormat="1" applyFont="1" applyFill="1" applyBorder="1" applyAlignment="1">
      <alignment/>
    </xf>
    <xf numFmtId="0" fontId="0" fillId="36" borderId="122" xfId="0" applyFill="1" applyBorder="1" applyAlignment="1">
      <alignment/>
    </xf>
    <xf numFmtId="177" fontId="5" fillId="36" borderId="84" xfId="0" applyNumberFormat="1" applyFont="1" applyFill="1" applyBorder="1" applyAlignment="1">
      <alignment/>
    </xf>
    <xf numFmtId="0" fontId="0" fillId="36" borderId="93" xfId="0" applyFill="1" applyBorder="1" applyAlignment="1">
      <alignment/>
    </xf>
    <xf numFmtId="177" fontId="24" fillId="36" borderId="15" xfId="0" applyNumberFormat="1" applyFont="1" applyFill="1" applyBorder="1" applyAlignment="1">
      <alignment horizontal="left" indent="3"/>
    </xf>
    <xf numFmtId="0" fontId="24" fillId="36" borderId="12" xfId="0" applyFont="1" applyFill="1" applyBorder="1" applyAlignment="1">
      <alignment horizontal="left" indent="3"/>
    </xf>
    <xf numFmtId="3" fontId="25" fillId="0" borderId="0" xfId="0" applyNumberFormat="1" applyFont="1" applyBorder="1" applyAlignment="1">
      <alignment/>
    </xf>
    <xf numFmtId="0" fontId="25" fillId="0" borderId="0" xfId="0" applyFont="1" applyBorder="1" applyAlignment="1">
      <alignment/>
    </xf>
    <xf numFmtId="177" fontId="16" fillId="36" borderId="0" xfId="0" applyNumberFormat="1" applyFont="1" applyFill="1" applyAlignment="1">
      <alignment horizontal="center"/>
    </xf>
    <xf numFmtId="0" fontId="16" fillId="36" borderId="0" xfId="0" applyFont="1" applyFill="1" applyAlignment="1">
      <alignment horizontal="center"/>
    </xf>
    <xf numFmtId="177" fontId="6" fillId="36" borderId="0" xfId="0" applyNumberFormat="1" applyFont="1" applyFill="1" applyAlignment="1">
      <alignment horizontal="center"/>
    </xf>
    <xf numFmtId="0" fontId="6" fillId="36" borderId="0" xfId="0" applyFont="1" applyFill="1" applyBorder="1" applyAlignment="1">
      <alignment horizontal="center"/>
    </xf>
    <xf numFmtId="0" fontId="6" fillId="36" borderId="0" xfId="0" applyFont="1" applyFill="1" applyAlignment="1">
      <alignment horizontal="center"/>
    </xf>
    <xf numFmtId="177" fontId="15" fillId="36" borderId="0" xfId="0" applyNumberFormat="1" applyFont="1" applyFill="1" applyAlignment="1">
      <alignment horizontal="center"/>
    </xf>
    <xf numFmtId="0" fontId="15" fillId="36" borderId="0" xfId="0" applyFont="1" applyFill="1" applyBorder="1" applyAlignment="1">
      <alignment horizontal="center"/>
    </xf>
    <xf numFmtId="177" fontId="24" fillId="36" borderId="19" xfId="0" applyNumberFormat="1" applyFont="1" applyFill="1" applyBorder="1" applyAlignment="1">
      <alignment horizontal="center"/>
    </xf>
    <xf numFmtId="0" fontId="24" fillId="36" borderId="20" xfId="0" applyFont="1" applyFill="1" applyBorder="1" applyAlignment="1">
      <alignment/>
    </xf>
    <xf numFmtId="0" fontId="24" fillId="36" borderId="90" xfId="0" applyFont="1" applyFill="1" applyBorder="1" applyAlignment="1">
      <alignment/>
    </xf>
    <xf numFmtId="0" fontId="24" fillId="36" borderId="16" xfId="0" applyFont="1" applyFill="1" applyBorder="1" applyAlignment="1">
      <alignment/>
    </xf>
    <xf numFmtId="0" fontId="24" fillId="36" borderId="0" xfId="0" applyFont="1" applyFill="1" applyBorder="1" applyAlignment="1">
      <alignment/>
    </xf>
    <xf numFmtId="0" fontId="24" fillId="36" borderId="18" xfId="0" applyFont="1" applyFill="1" applyBorder="1" applyAlignment="1">
      <alignment/>
    </xf>
    <xf numFmtId="3" fontId="33" fillId="33" borderId="0" xfId="0" applyNumberFormat="1" applyFont="1" applyFill="1" applyAlignment="1">
      <alignment horizontal="center"/>
    </xf>
    <xf numFmtId="3" fontId="33" fillId="33" borderId="75" xfId="0" applyNumberFormat="1" applyFont="1" applyFill="1" applyBorder="1" applyAlignment="1">
      <alignment horizontal="center"/>
    </xf>
    <xf numFmtId="3" fontId="60" fillId="33" borderId="135" xfId="0" applyNumberFormat="1" applyFont="1" applyFill="1" applyBorder="1" applyAlignment="1">
      <alignment horizontal="center"/>
    </xf>
    <xf numFmtId="0" fontId="55" fillId="0" borderId="135" xfId="0" applyFont="1" applyBorder="1" applyAlignment="1">
      <alignment horizontal="center"/>
    </xf>
    <xf numFmtId="0" fontId="55" fillId="0" borderId="136" xfId="0" applyFont="1" applyBorder="1" applyAlignment="1">
      <alignment horizontal="center"/>
    </xf>
    <xf numFmtId="0" fontId="51" fillId="34" borderId="0" xfId="0" applyFont="1" applyFill="1" applyBorder="1" applyAlignment="1">
      <alignment horizontal="center"/>
    </xf>
    <xf numFmtId="0" fontId="30" fillId="34" borderId="0" xfId="0" applyFont="1" applyFill="1" applyBorder="1" applyAlignment="1">
      <alignment vertical="top" wrapText="1"/>
    </xf>
    <xf numFmtId="3" fontId="33" fillId="33" borderId="66" xfId="0" applyNumberFormat="1" applyFont="1" applyFill="1" applyBorder="1" applyAlignment="1">
      <alignment horizontal="center"/>
    </xf>
    <xf numFmtId="3" fontId="33" fillId="33" borderId="35" xfId="0" applyNumberFormat="1" applyFont="1" applyFill="1" applyBorder="1" applyAlignment="1">
      <alignment horizontal="center"/>
    </xf>
    <xf numFmtId="3" fontId="33" fillId="33" borderId="137" xfId="0" applyNumberFormat="1" applyFont="1" applyFill="1" applyBorder="1" applyAlignment="1">
      <alignment wrapText="1"/>
    </xf>
    <xf numFmtId="0" fontId="0" fillId="0" borderId="138" xfId="0" applyBorder="1" applyAlignment="1">
      <alignment wrapText="1"/>
    </xf>
    <xf numFmtId="0" fontId="0" fillId="0" borderId="139" xfId="0" applyBorder="1" applyAlignment="1">
      <alignment wrapText="1"/>
    </xf>
    <xf numFmtId="3" fontId="33" fillId="33" borderId="68" xfId="0" applyNumberFormat="1" applyFont="1" applyFill="1" applyBorder="1" applyAlignment="1">
      <alignment horizontal="center" wrapText="1"/>
    </xf>
    <xf numFmtId="3" fontId="33" fillId="33" borderId="70" xfId="0" applyNumberFormat="1" applyFont="1" applyFill="1" applyBorder="1" applyAlignment="1">
      <alignment horizontal="center" wrapText="1"/>
    </xf>
    <xf numFmtId="3" fontId="33" fillId="33" borderId="69" xfId="0" applyNumberFormat="1" applyFont="1" applyFill="1" applyBorder="1" applyAlignment="1">
      <alignment horizontal="center" wrapText="1"/>
    </xf>
    <xf numFmtId="0" fontId="0" fillId="0" borderId="71"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35" xfId="0" applyBorder="1" applyAlignment="1">
      <alignment horizontal="center"/>
    </xf>
    <xf numFmtId="3" fontId="33" fillId="33" borderId="15" xfId="0" applyNumberFormat="1" applyFont="1" applyFill="1" applyBorder="1" applyAlignment="1">
      <alignment horizontal="center"/>
    </xf>
    <xf numFmtId="3" fontId="33" fillId="33" borderId="12" xfId="0" applyNumberFormat="1" applyFont="1" applyFill="1" applyBorder="1" applyAlignment="1">
      <alignment horizontal="center"/>
    </xf>
    <xf numFmtId="177" fontId="34" fillId="0" borderId="10" xfId="60" applyNumberFormat="1" applyFont="1" applyBorder="1" applyAlignment="1">
      <alignment horizontal="center" wrapText="1"/>
      <protection/>
    </xf>
    <xf numFmtId="177" fontId="34" fillId="0" borderId="14" xfId="60" applyNumberFormat="1" applyFont="1" applyBorder="1" applyAlignment="1">
      <alignment horizontal="center" wrapText="1"/>
      <protection/>
    </xf>
    <xf numFmtId="177" fontId="34" fillId="0" borderId="119" xfId="60" applyNumberFormat="1" applyFont="1" applyBorder="1" applyAlignment="1">
      <alignment horizontal="center" wrapText="1"/>
      <protection/>
    </xf>
    <xf numFmtId="177" fontId="34" fillId="0" borderId="34" xfId="60" applyNumberFormat="1" applyFont="1" applyBorder="1" applyAlignment="1">
      <alignment horizontal="center"/>
      <protection/>
    </xf>
    <xf numFmtId="0" fontId="0" fillId="0" borderId="42" xfId="60" applyBorder="1" applyAlignment="1">
      <alignment horizontal="center"/>
      <protection/>
    </xf>
    <xf numFmtId="0" fontId="0" fillId="0" borderId="56" xfId="60" applyBorder="1" applyAlignment="1">
      <alignment horizontal="center"/>
      <protection/>
    </xf>
    <xf numFmtId="177" fontId="56" fillId="0" borderId="0" xfId="60" applyNumberFormat="1" applyFont="1" applyAlignment="1">
      <alignment horizontal="center"/>
      <protection/>
    </xf>
    <xf numFmtId="0" fontId="55" fillId="0" borderId="0" xfId="60" applyFont="1" applyBorder="1" applyAlignment="1">
      <alignment horizontal="center"/>
      <protection/>
    </xf>
    <xf numFmtId="0" fontId="0" fillId="0" borderId="0" xfId="60" applyAlignment="1">
      <alignment/>
      <protection/>
    </xf>
    <xf numFmtId="177" fontId="15" fillId="0" borderId="0" xfId="60" applyNumberFormat="1" applyFont="1" applyAlignment="1">
      <alignment horizontal="center"/>
      <protection/>
    </xf>
    <xf numFmtId="177" fontId="34" fillId="0" borderId="19" xfId="60" applyNumberFormat="1" applyFont="1" applyBorder="1" applyAlignment="1">
      <alignment/>
      <protection/>
    </xf>
    <xf numFmtId="0" fontId="0" fillId="0" borderId="22" xfId="60" applyBorder="1" applyAlignment="1">
      <alignment/>
      <protection/>
    </xf>
    <xf numFmtId="0" fontId="0" fillId="0" borderId="21" xfId="60" applyBorder="1" applyAlignment="1">
      <alignment/>
      <protection/>
    </xf>
    <xf numFmtId="0" fontId="0" fillId="0" borderId="26" xfId="60" applyBorder="1" applyAlignment="1">
      <alignment/>
      <protection/>
    </xf>
    <xf numFmtId="177" fontId="12" fillId="0" borderId="0" xfId="60" applyNumberFormat="1" applyFont="1" applyBorder="1" applyAlignment="1">
      <alignment horizontal="center"/>
      <protection/>
    </xf>
    <xf numFmtId="177" fontId="36" fillId="33" borderId="110" xfId="60" applyNumberFormat="1" applyFont="1" applyFill="1" applyBorder="1" applyAlignment="1">
      <alignment horizontal="center" wrapText="1"/>
      <protection/>
    </xf>
    <xf numFmtId="0" fontId="0" fillId="0" borderId="69" xfId="60" applyBorder="1" applyAlignment="1">
      <alignment wrapText="1"/>
      <protection/>
    </xf>
    <xf numFmtId="0" fontId="0" fillId="0" borderId="16" xfId="60" applyBorder="1" applyAlignment="1">
      <alignment wrapText="1"/>
      <protection/>
    </xf>
    <xf numFmtId="0" fontId="0" fillId="0" borderId="75" xfId="60" applyBorder="1" applyAlignment="1">
      <alignment wrapText="1"/>
      <protection/>
    </xf>
    <xf numFmtId="0" fontId="0" fillId="0" borderId="120" xfId="60" applyBorder="1" applyAlignment="1">
      <alignment wrapText="1"/>
      <protection/>
    </xf>
    <xf numFmtId="0" fontId="0" fillId="0" borderId="65" xfId="60" applyBorder="1" applyAlignment="1">
      <alignment wrapText="1"/>
      <protection/>
    </xf>
    <xf numFmtId="1" fontId="36" fillId="33" borderId="140" xfId="60" applyNumberFormat="1" applyFont="1" applyFill="1" applyBorder="1" applyAlignment="1">
      <alignment horizontal="center" vertical="center" wrapText="1"/>
      <protection/>
    </xf>
    <xf numFmtId="0" fontId="0" fillId="0" borderId="141" xfId="60" applyBorder="1" applyAlignment="1">
      <alignment horizontal="center" vertical="center" wrapText="1"/>
      <protection/>
    </xf>
    <xf numFmtId="0" fontId="36" fillId="33" borderId="140" xfId="0" applyNumberFormat="1" applyFont="1" applyFill="1" applyBorder="1" applyAlignment="1">
      <alignment horizontal="center" vertical="center" wrapText="1"/>
    </xf>
    <xf numFmtId="0" fontId="6" fillId="0" borderId="141" xfId="0" applyNumberFormat="1" applyFont="1" applyBorder="1" applyAlignment="1">
      <alignment horizontal="center" vertical="center" wrapText="1"/>
    </xf>
    <xf numFmtId="1" fontId="36" fillId="33" borderId="142" xfId="60" applyNumberFormat="1" applyFont="1" applyFill="1" applyBorder="1" applyAlignment="1">
      <alignment horizontal="center" vertical="center"/>
      <protection/>
    </xf>
    <xf numFmtId="1" fontId="36" fillId="33" borderId="143" xfId="60" applyNumberFormat="1" applyFont="1" applyFill="1" applyBorder="1" applyAlignment="1">
      <alignment horizontal="center" vertical="center"/>
      <protection/>
    </xf>
    <xf numFmtId="1" fontId="36" fillId="33" borderId="144" xfId="60" applyNumberFormat="1" applyFont="1" applyFill="1" applyBorder="1" applyAlignment="1">
      <alignment horizontal="center" vertical="center"/>
      <protection/>
    </xf>
    <xf numFmtId="177" fontId="36" fillId="33" borderId="145" xfId="60" applyNumberFormat="1" applyFont="1" applyFill="1" applyBorder="1" applyAlignment="1">
      <alignment horizontal="center" wrapText="1"/>
      <protection/>
    </xf>
    <xf numFmtId="0" fontId="0" fillId="0" borderId="146" xfId="60" applyBorder="1" applyAlignment="1">
      <alignment horizontal="center" wrapText="1"/>
      <protection/>
    </xf>
    <xf numFmtId="177" fontId="72" fillId="33" borderId="147" xfId="60" applyNumberFormat="1" applyFont="1" applyFill="1" applyBorder="1" applyAlignment="1">
      <alignment horizontal="center" wrapText="1"/>
      <protection/>
    </xf>
    <xf numFmtId="177" fontId="72" fillId="33" borderId="148" xfId="60" applyNumberFormat="1" applyFont="1" applyFill="1" applyBorder="1" applyAlignment="1">
      <alignment horizontal="center" wrapText="1"/>
      <protection/>
    </xf>
    <xf numFmtId="177" fontId="36" fillId="33" borderId="147" xfId="60" applyNumberFormat="1" applyFont="1" applyFill="1" applyBorder="1" applyAlignment="1">
      <alignment horizontal="center" wrapText="1"/>
      <protection/>
    </xf>
    <xf numFmtId="0" fontId="0" fillId="0" borderId="149" xfId="60" applyBorder="1" applyAlignment="1">
      <alignment horizontal="center" wrapText="1"/>
      <protection/>
    </xf>
    <xf numFmtId="177" fontId="15" fillId="0" borderId="100" xfId="60" applyNumberFormat="1" applyFont="1" applyBorder="1" applyAlignment="1">
      <alignment/>
      <protection/>
    </xf>
    <xf numFmtId="0" fontId="0" fillId="0" borderId="97" xfId="60" applyBorder="1" applyAlignment="1">
      <alignment/>
      <protection/>
    </xf>
    <xf numFmtId="177" fontId="36" fillId="33" borderId="150" xfId="60" applyNumberFormat="1" applyFont="1" applyFill="1" applyBorder="1" applyAlignment="1">
      <alignment horizontal="center" wrapText="1"/>
      <protection/>
    </xf>
    <xf numFmtId="0" fontId="0" fillId="0" borderId="77" xfId="60" applyBorder="1" applyAlignment="1">
      <alignment horizontal="center" wrapText="1"/>
      <protection/>
    </xf>
    <xf numFmtId="177" fontId="36" fillId="33" borderId="80" xfId="60" applyNumberFormat="1" applyFont="1" applyFill="1" applyBorder="1" applyAlignment="1">
      <alignment horizontal="center" wrapText="1"/>
      <protection/>
    </xf>
    <xf numFmtId="0" fontId="0" fillId="0" borderId="78" xfId="60" applyBorder="1" applyAlignment="1">
      <alignment horizontal="center" wrapText="1"/>
      <protection/>
    </xf>
    <xf numFmtId="177" fontId="36" fillId="33" borderId="151" xfId="60" applyNumberFormat="1" applyFont="1" applyFill="1" applyBorder="1" applyAlignment="1">
      <alignment horizontal="center" wrapText="1"/>
      <protection/>
    </xf>
    <xf numFmtId="0" fontId="0" fillId="0" borderId="47" xfId="60" applyBorder="1" applyAlignment="1">
      <alignment horizontal="center" wrapText="1"/>
      <protection/>
    </xf>
    <xf numFmtId="177" fontId="13" fillId="33" borderId="100" xfId="60" applyNumberFormat="1" applyFont="1" applyFill="1" applyBorder="1" applyAlignment="1">
      <alignment horizontal="left"/>
      <protection/>
    </xf>
    <xf numFmtId="177" fontId="13" fillId="33" borderId="152" xfId="60" applyNumberFormat="1" applyFont="1" applyFill="1" applyBorder="1" applyAlignment="1">
      <alignment horizontal="left"/>
      <protection/>
    </xf>
    <xf numFmtId="177" fontId="15" fillId="0" borderId="152" xfId="60" applyNumberFormat="1" applyFont="1" applyFill="1" applyBorder="1" applyAlignment="1">
      <alignment/>
      <protection/>
    </xf>
    <xf numFmtId="177" fontId="37" fillId="33" borderId="34" xfId="60" applyNumberFormat="1" applyFont="1" applyFill="1" applyBorder="1" applyAlignment="1">
      <alignment horizontal="left" indent="5"/>
      <protection/>
    </xf>
    <xf numFmtId="0" fontId="0" fillId="0" borderId="56" xfId="60" applyBorder="1" applyAlignment="1">
      <alignment horizontal="left" indent="5"/>
      <protection/>
    </xf>
    <xf numFmtId="177" fontId="55" fillId="0" borderId="20" xfId="60" applyNumberFormat="1" applyFont="1" applyBorder="1" applyAlignment="1">
      <alignment horizontal="center"/>
      <protection/>
    </xf>
    <xf numFmtId="177" fontId="13" fillId="33" borderId="117" xfId="60" applyNumberFormat="1" applyFont="1" applyFill="1" applyBorder="1" applyAlignment="1">
      <alignment horizontal="left"/>
      <protection/>
    </xf>
    <xf numFmtId="0" fontId="0" fillId="0" borderId="153" xfId="60" applyBorder="1" applyAlignment="1">
      <alignment/>
      <protection/>
    </xf>
    <xf numFmtId="177" fontId="37" fillId="33" borderId="37" xfId="60" applyNumberFormat="1" applyFont="1" applyFill="1" applyBorder="1" applyAlignment="1">
      <alignment horizontal="left" indent="5"/>
      <protection/>
    </xf>
    <xf numFmtId="0" fontId="0" fillId="0" borderId="154" xfId="60" applyBorder="1" applyAlignment="1">
      <alignment horizontal="left" indent="5"/>
      <protection/>
    </xf>
    <xf numFmtId="177" fontId="13" fillId="33" borderId="134" xfId="60" applyNumberFormat="1" applyFont="1" applyFill="1" applyBorder="1" applyAlignment="1">
      <alignment horizontal="left"/>
      <protection/>
    </xf>
    <xf numFmtId="177" fontId="13" fillId="33" borderId="84" xfId="60" applyNumberFormat="1" applyFont="1" applyFill="1" applyBorder="1" applyAlignment="1">
      <alignment horizontal="left"/>
      <protection/>
    </xf>
    <xf numFmtId="177" fontId="13" fillId="33" borderId="113" xfId="60" applyNumberFormat="1" applyFont="1" applyFill="1" applyBorder="1" applyAlignment="1">
      <alignment horizontal="left"/>
      <protection/>
    </xf>
    <xf numFmtId="0" fontId="0" fillId="0" borderId="115" xfId="60" applyBorder="1" applyAlignment="1">
      <alignment/>
      <protection/>
    </xf>
    <xf numFmtId="3" fontId="33" fillId="33" borderId="155" xfId="0" applyNumberFormat="1" applyFont="1" applyFill="1" applyBorder="1" applyAlignment="1">
      <alignment horizontal="center" wrapText="1"/>
    </xf>
    <xf numFmtId="3" fontId="33" fillId="33" borderId="66" xfId="0" applyNumberFormat="1" applyFont="1" applyFill="1" applyBorder="1" applyAlignment="1">
      <alignment horizontal="center" wrapText="1"/>
    </xf>
    <xf numFmtId="3" fontId="33" fillId="33" borderId="156" xfId="0" applyNumberFormat="1" applyFont="1" applyFill="1" applyBorder="1" applyAlignment="1">
      <alignment horizontal="center" wrapText="1"/>
    </xf>
    <xf numFmtId="0" fontId="33" fillId="33" borderId="128" xfId="0" applyNumberFormat="1" applyFont="1" applyFill="1" applyBorder="1" applyAlignment="1">
      <alignment horizontal="center" vertical="center" wrapText="1"/>
    </xf>
    <xf numFmtId="0" fontId="6" fillId="0" borderId="130"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177" fontId="33" fillId="33" borderId="128" xfId="0" applyNumberFormat="1" applyFont="1" applyFill="1" applyBorder="1" applyAlignment="1">
      <alignment horizontal="center" vertical="center" wrapText="1"/>
    </xf>
    <xf numFmtId="0" fontId="0" fillId="0" borderId="130" xfId="0" applyBorder="1" applyAlignment="1">
      <alignment vertical="center" wrapText="1"/>
    </xf>
    <xf numFmtId="177" fontId="58" fillId="33" borderId="0" xfId="0" applyNumberFormat="1" applyFont="1" applyFill="1" applyAlignment="1">
      <alignment horizontal="center"/>
    </xf>
    <xf numFmtId="177" fontId="44" fillId="33" borderId="0" xfId="0" applyNumberFormat="1" applyFont="1" applyFill="1" applyAlignment="1">
      <alignment/>
    </xf>
    <xf numFmtId="0" fontId="0" fillId="0" borderId="0" xfId="0" applyAlignment="1">
      <alignment/>
    </xf>
    <xf numFmtId="177" fontId="44" fillId="33" borderId="0" xfId="0" applyNumberFormat="1" applyFont="1" applyFill="1" applyAlignment="1">
      <alignment horizontal="center"/>
    </xf>
    <xf numFmtId="177" fontId="45" fillId="33" borderId="0" xfId="0" applyNumberFormat="1" applyFont="1" applyFill="1" applyAlignment="1">
      <alignment horizontal="center"/>
    </xf>
    <xf numFmtId="177" fontId="33" fillId="33" borderId="157" xfId="0" applyNumberFormat="1" applyFont="1" applyFill="1" applyBorder="1" applyAlignment="1">
      <alignment wrapText="1"/>
    </xf>
    <xf numFmtId="0" fontId="0" fillId="0" borderId="14" xfId="0" applyBorder="1" applyAlignment="1">
      <alignment wrapText="1"/>
    </xf>
    <xf numFmtId="0" fontId="0" fillId="0" borderId="119" xfId="0" applyBorder="1" applyAlignment="1">
      <alignment wrapText="1"/>
    </xf>
    <xf numFmtId="3" fontId="25" fillId="0" borderId="0" xfId="60" applyNumberFormat="1" applyFont="1" applyBorder="1" applyAlignment="1">
      <alignment/>
      <protection/>
    </xf>
    <xf numFmtId="177" fontId="16" fillId="0" borderId="0" xfId="60" applyNumberFormat="1" applyFont="1" applyBorder="1" applyAlignment="1">
      <alignment horizontal="center"/>
      <protection/>
    </xf>
    <xf numFmtId="177" fontId="18" fillId="0" borderId="0" xfId="60" applyNumberFormat="1" applyFont="1" applyBorder="1" applyAlignment="1">
      <alignment horizontal="center"/>
      <protection/>
    </xf>
    <xf numFmtId="177" fontId="15" fillId="0" borderId="0" xfId="60" applyNumberFormat="1" applyFont="1" applyBorder="1" applyAlignment="1">
      <alignment horizontal="center"/>
      <protection/>
    </xf>
    <xf numFmtId="177" fontId="13" fillId="33" borderId="19" xfId="60" applyNumberFormat="1" applyFont="1" applyFill="1" applyBorder="1" applyAlignment="1">
      <alignment/>
      <protection/>
    </xf>
    <xf numFmtId="177" fontId="36" fillId="33" borderId="34" xfId="60" applyNumberFormat="1" applyFont="1" applyFill="1" applyBorder="1" applyAlignment="1">
      <alignment horizontal="center" vertical="center" wrapText="1"/>
      <protection/>
    </xf>
    <xf numFmtId="0" fontId="0" fillId="0" borderId="42" xfId="60" applyBorder="1" applyAlignment="1">
      <alignment horizontal="center" vertical="center" wrapText="1"/>
      <protection/>
    </xf>
    <xf numFmtId="0" fontId="29" fillId="0" borderId="34" xfId="60" applyNumberFormat="1" applyFont="1" applyBorder="1" applyAlignment="1">
      <alignment horizontal="center" vertical="center" wrapText="1"/>
      <protection/>
    </xf>
    <xf numFmtId="0" fontId="29" fillId="0" borderId="56" xfId="60" applyNumberFormat="1" applyFont="1" applyBorder="1" applyAlignment="1">
      <alignment horizontal="center" vertical="center" wrapText="1"/>
      <protection/>
    </xf>
    <xf numFmtId="177" fontId="36" fillId="33" borderId="34" xfId="60" applyNumberFormat="1" applyFont="1" applyFill="1" applyBorder="1" applyAlignment="1">
      <alignment horizontal="center" vertical="center"/>
      <protection/>
    </xf>
    <xf numFmtId="177" fontId="36" fillId="33" borderId="56" xfId="60" applyNumberFormat="1" applyFont="1" applyFill="1" applyBorder="1" applyAlignment="1">
      <alignment horizontal="center" vertical="center"/>
      <protection/>
    </xf>
    <xf numFmtId="0" fontId="0" fillId="0" borderId="56" xfId="60" applyBorder="1" applyAlignment="1">
      <alignment horizontal="center" vertical="center"/>
      <protection/>
    </xf>
    <xf numFmtId="177" fontId="13" fillId="33" borderId="134" xfId="60" applyNumberFormat="1" applyFont="1" applyFill="1" applyBorder="1" applyAlignment="1">
      <alignment horizontal="left" indent="1"/>
      <protection/>
    </xf>
    <xf numFmtId="0" fontId="0" fillId="0" borderId="121" xfId="60" applyBorder="1" applyAlignment="1">
      <alignment horizontal="left" indent="1"/>
      <protection/>
    </xf>
    <xf numFmtId="0" fontId="0" fillId="0" borderId="122" xfId="60" applyBorder="1" applyAlignment="1">
      <alignment horizontal="left" indent="1"/>
      <protection/>
    </xf>
    <xf numFmtId="177" fontId="13" fillId="33" borderId="84" xfId="60" applyNumberFormat="1" applyFont="1" applyFill="1" applyBorder="1" applyAlignment="1">
      <alignment horizontal="left" indent="1"/>
      <protection/>
    </xf>
    <xf numFmtId="0" fontId="0" fillId="0" borderId="92" xfId="60" applyBorder="1" applyAlignment="1">
      <alignment horizontal="left" indent="1"/>
      <protection/>
    </xf>
    <xf numFmtId="0" fontId="0" fillId="0" borderId="93" xfId="60" applyBorder="1" applyAlignment="1">
      <alignment horizontal="left" indent="1"/>
      <protection/>
    </xf>
    <xf numFmtId="177" fontId="14" fillId="33" borderId="84" xfId="60" applyNumberFormat="1" applyFont="1" applyFill="1" applyBorder="1" applyAlignment="1">
      <alignment horizontal="left" indent="2"/>
      <protection/>
    </xf>
    <xf numFmtId="0" fontId="0" fillId="0" borderId="92" xfId="60" applyBorder="1" applyAlignment="1">
      <alignment horizontal="left" indent="2"/>
      <protection/>
    </xf>
    <xf numFmtId="0" fontId="0" fillId="0" borderId="93" xfId="60" applyBorder="1" applyAlignment="1">
      <alignment horizontal="left" indent="2"/>
      <protection/>
    </xf>
    <xf numFmtId="177" fontId="13" fillId="33" borderId="113" xfId="60" applyNumberFormat="1" applyFont="1" applyFill="1" applyBorder="1" applyAlignment="1">
      <alignment horizontal="left" indent="1"/>
      <protection/>
    </xf>
    <xf numFmtId="0" fontId="0" fillId="0" borderId="114" xfId="60" applyBorder="1" applyAlignment="1">
      <alignment horizontal="left" indent="1"/>
      <protection/>
    </xf>
    <xf numFmtId="0" fontId="0" fillId="0" borderId="115" xfId="60" applyBorder="1" applyAlignment="1">
      <alignment horizontal="left" indent="1"/>
      <protection/>
    </xf>
    <xf numFmtId="177" fontId="13" fillId="33" borderId="125" xfId="60" applyNumberFormat="1" applyFont="1" applyFill="1" applyBorder="1" applyAlignment="1">
      <alignment horizontal="left" indent="2"/>
      <protection/>
    </xf>
    <xf numFmtId="0" fontId="0" fillId="0" borderId="126" xfId="60" applyBorder="1" applyAlignment="1">
      <alignment horizontal="left" indent="2"/>
      <protection/>
    </xf>
    <xf numFmtId="0" fontId="0" fillId="0" borderId="127" xfId="60" applyBorder="1" applyAlignment="1">
      <alignment horizontal="left" indent="2"/>
      <protection/>
    </xf>
    <xf numFmtId="177" fontId="13" fillId="33" borderId="92" xfId="60" applyNumberFormat="1" applyFont="1" applyFill="1" applyBorder="1" applyAlignment="1">
      <alignment horizontal="left" indent="1"/>
      <protection/>
    </xf>
    <xf numFmtId="177" fontId="13" fillId="33" borderId="93" xfId="60" applyNumberFormat="1" applyFont="1" applyFill="1" applyBorder="1" applyAlignment="1">
      <alignment horizontal="left" indent="1"/>
      <protection/>
    </xf>
    <xf numFmtId="177" fontId="13" fillId="33" borderId="84" xfId="60" applyNumberFormat="1" applyFont="1" applyFill="1" applyBorder="1" applyAlignment="1">
      <alignment horizontal="left" indent="2"/>
      <protection/>
    </xf>
    <xf numFmtId="177" fontId="36" fillId="33" borderId="84" xfId="60" applyNumberFormat="1" applyFont="1" applyFill="1" applyBorder="1" applyAlignment="1">
      <alignment horizontal="left" indent="3"/>
      <protection/>
    </xf>
    <xf numFmtId="0" fontId="0" fillId="0" borderId="92" xfId="60" applyBorder="1" applyAlignment="1">
      <alignment horizontal="left" indent="3"/>
      <protection/>
    </xf>
    <xf numFmtId="177" fontId="13" fillId="0" borderId="84" xfId="60" applyNumberFormat="1" applyFont="1" applyFill="1" applyBorder="1" applyAlignment="1">
      <alignment horizontal="left" indent="2"/>
      <protection/>
    </xf>
    <xf numFmtId="177" fontId="13" fillId="0" borderId="92" xfId="60" applyNumberFormat="1" applyFont="1" applyFill="1" applyBorder="1" applyAlignment="1">
      <alignment horizontal="left" indent="2"/>
      <protection/>
    </xf>
    <xf numFmtId="177" fontId="13" fillId="0" borderId="93" xfId="60" applyNumberFormat="1" applyFont="1" applyFill="1" applyBorder="1" applyAlignment="1">
      <alignment horizontal="left" indent="2"/>
      <protection/>
    </xf>
    <xf numFmtId="0" fontId="54" fillId="0" borderId="92" xfId="60" applyFont="1" applyBorder="1" applyAlignment="1">
      <alignment horizontal="left" indent="2"/>
      <protection/>
    </xf>
    <xf numFmtId="0" fontId="54" fillId="0" borderId="93" xfId="60" applyFont="1" applyBorder="1" applyAlignment="1">
      <alignment horizontal="left" indent="2"/>
      <protection/>
    </xf>
    <xf numFmtId="0" fontId="54" fillId="0" borderId="114" xfId="60" applyFont="1" applyBorder="1" applyAlignment="1">
      <alignment horizontal="left" indent="1"/>
      <protection/>
    </xf>
    <xf numFmtId="0" fontId="54" fillId="0" borderId="115" xfId="60" applyFont="1" applyBorder="1" applyAlignment="1">
      <alignment horizontal="left" indent="1"/>
      <protection/>
    </xf>
    <xf numFmtId="177" fontId="36" fillId="0" borderId="84" xfId="60" applyNumberFormat="1" applyFont="1" applyFill="1" applyBorder="1" applyAlignment="1">
      <alignment horizontal="left" indent="2"/>
      <protection/>
    </xf>
    <xf numFmtId="0" fontId="21" fillId="0" borderId="92" xfId="60" applyFont="1" applyBorder="1" applyAlignment="1">
      <alignment horizontal="left" indent="2"/>
      <protection/>
    </xf>
    <xf numFmtId="0" fontId="21" fillId="0" borderId="93" xfId="60" applyFont="1" applyBorder="1" applyAlignment="1">
      <alignment horizontal="left" indent="2"/>
      <protection/>
    </xf>
    <xf numFmtId="0" fontId="29" fillId="36" borderId="34" xfId="63" applyFont="1" applyFill="1" applyBorder="1" applyAlignment="1">
      <alignment horizontal="center"/>
      <protection/>
    </xf>
    <xf numFmtId="0" fontId="23" fillId="36" borderId="42" xfId="61" applyFill="1" applyBorder="1" applyAlignment="1">
      <alignment horizontal="center"/>
      <protection/>
    </xf>
    <xf numFmtId="0" fontId="23" fillId="36" borderId="56" xfId="61" applyFill="1" applyBorder="1" applyAlignment="1">
      <alignment horizontal="center"/>
      <protection/>
    </xf>
    <xf numFmtId="0" fontId="29" fillId="0" borderId="34" xfId="63" applyFont="1" applyBorder="1" applyAlignment="1">
      <alignment horizontal="center"/>
      <protection/>
    </xf>
    <xf numFmtId="0" fontId="23" fillId="0" borderId="42" xfId="61" applyBorder="1" applyAlignment="1">
      <alignment horizontal="center"/>
      <protection/>
    </xf>
    <xf numFmtId="0" fontId="23" fillId="0" borderId="56" xfId="61" applyBorder="1" applyAlignment="1">
      <alignment horizontal="center"/>
      <protection/>
    </xf>
    <xf numFmtId="0" fontId="24" fillId="36" borderId="0" xfId="63" applyFont="1" applyFill="1" applyAlignment="1">
      <alignment horizontal="center"/>
      <protection/>
    </xf>
    <xf numFmtId="3" fontId="30" fillId="36" borderId="0" xfId="63" applyNumberFormat="1" applyFont="1" applyFill="1" applyAlignment="1">
      <alignment horizontal="center"/>
      <protection/>
    </xf>
    <xf numFmtId="0" fontId="15" fillId="36" borderId="0" xfId="63" applyFont="1" applyFill="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Improve by DU" xfId="62"/>
    <cellStyle name="Normal_Improve by DU 2" xfId="63"/>
    <cellStyle name="Normal_Rsrcs_X_ DOJ Goal  Obj" xfId="64"/>
    <cellStyle name="Normal_Rsrcs_X_ DOJ Goal  Obj 2" xfId="65"/>
    <cellStyle name="Note" xfId="66"/>
    <cellStyle name="Output" xfId="67"/>
    <cellStyle name="Percent" xfId="68"/>
    <cellStyle name="Percent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rd-data-201\users\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rd-data-201\users\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rd-data-201\users\WINNT\Profiles\debjones\Temporary%20Internet%20Files\OLKD\2006%20Perf%20Budget%20Cong%20Submission%20Exhibits%20Template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rd-data-201\users\Users\dodavis\AppData\Local\Microsoft\Windows\Temporary%20Internet%20Files\Content.Outlook\POG4NKL3\FY10%20Template%20-%20CJ%20Submission%20508%20Compliant%20-%20EDIT%20CHECKED%20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rd-data-201\users\PHB\RBRUFFY\WORK\BUDGET\2008\BY%202008%20CNG\#205205-v1-FY2008_CNG_Budget_Track_Summary_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nrd-data-201\users\Users\dodavis\AppData\Roaming\Hummingbird\DM\Temp\EXECUTIVE_OFFICE-#242584-v1-Enhancement_Revised_ENRD_FY2010_CNG_Schedu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08 Crosswalk"/>
      <sheetName val="G. 2009 Crosswalk"/>
      <sheetName val="H. Reimbursable Resources"/>
      <sheetName val="I. Permanent Positions"/>
      <sheetName val="J. Financial Analysis"/>
      <sheetName val="K. Summary by Grade"/>
      <sheetName val="L. Summary by Object Class"/>
      <sheetName val="M. Studi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Track - Summary"/>
      <sheetName val="Civil &amp; Criminal Splits"/>
      <sheetName val="08 Annualization calculations"/>
      <sheetName val="Program Improvements-08"/>
      <sheetName val="CNG Smry -08"/>
      <sheetName val="MCst Smry 08"/>
      <sheetName val="MCst Wksht 08"/>
      <sheetName val="05 Hires 08"/>
      <sheetName val="NFC PivTbl 08"/>
      <sheetName val="NFC Data 08"/>
      <sheetName val="IT Sal Est 08"/>
      <sheetName val="AVG Salary 08"/>
      <sheetName val="Atty Xfr PR Calc"/>
      <sheetName val="Perf.&amp;Res Tbl -08"/>
      <sheetName val="Perf. Measure Tbl-08"/>
      <sheetName val="(A) Org Chart -08"/>
      <sheetName val="(B) Sum of Req -08"/>
      <sheetName val="ATB's"/>
      <sheetName val="(C) Increases Offsets-08"/>
      <sheetName val="(D) Strat Goal &amp; Obj-08"/>
      <sheetName val="(E) ATB Justification-08"/>
      <sheetName val="(F) 2006 Xwlk -08"/>
      <sheetName val="(G) 2007 Xwlk -08"/>
      <sheetName val="(H) Reimb-08"/>
      <sheetName val="(I) PermPos-08"/>
      <sheetName val="(J) FinAnal-08"/>
      <sheetName val="(K) SumGrade-08"/>
      <sheetName val="(L) SumOC-08"/>
      <sheetName val="(L) SumOC-08 OLD"/>
      <sheetName val="(K) ModCosts -08"/>
      <sheetName val="NA Approp Lang-07"/>
      <sheetName val="NA 2006XWalk-07"/>
      <sheetName val="NA CongReports-'07"/>
      <sheetName val="NA Outyear Projections - '07"/>
      <sheetName val="NA Outyear Proj Analysis'07"/>
      <sheetName val="NA PART-'07"/>
      <sheetName val="NA Overseas-'07"/>
      <sheetName val="NA 07Annualization Calcs"/>
      <sheetName val=" Sum of Req -08 wOffset"/>
      <sheetName val="Increases Offsets-08 "/>
      <sheetName val="(J) PermPos-07(old)"/>
      <sheetName val="(K) Sum AttyAgt-07"/>
      <sheetName val="(K) Sum Atty Agt Backup-'07"/>
      <sheetName val="AvgSal 07"/>
      <sheetName val="(T) ITIP -07"/>
      <sheetName val="Exhibit53_8_19_2005 1 "/>
      <sheetName val="(U) FTE Chang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
      <sheetName val="D. Strategic Goals &amp; Objectives"/>
      <sheetName val="E. ATB Justification"/>
      <sheetName val="F. 2008 Crosswalk"/>
      <sheetName val="G. 2009 Crosswalk"/>
      <sheetName val="H. Reimbursable Resources"/>
      <sheetName val="I. Permanent Positions"/>
      <sheetName val="J. Financial Analysis"/>
      <sheetName val="K. Summary by Grade"/>
      <sheetName val="L. Summary by Object Class -New"/>
      <sheetName val="L. Summary by Object Class OLD"/>
      <sheetName val="Reimb"/>
      <sheetName val="M. Studi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D87"/>
  <sheetViews>
    <sheetView showGridLines="0" tabSelected="1" showOutlineSymbols="0" view="pageBreakPreview" zoomScale="85" zoomScaleSheetLayoutView="85" zoomScalePageLayoutView="0" workbookViewId="0" topLeftCell="A1">
      <selection activeCell="A1" sqref="A1:AC1"/>
    </sheetView>
  </sheetViews>
  <sheetFormatPr defaultColWidth="9.6640625" defaultRowHeight="15"/>
  <cols>
    <col min="1" max="2" width="2.5546875" style="3" customWidth="1"/>
    <col min="3" max="3" width="24.99609375" style="3" customWidth="1"/>
    <col min="4" max="4" width="6.6640625" style="3" customWidth="1"/>
    <col min="5" max="5" width="1.66796875" style="3" customWidth="1"/>
    <col min="6" max="6" width="1.99609375" style="3" customWidth="1"/>
    <col min="7" max="7" width="1.77734375" style="3" customWidth="1"/>
    <col min="8" max="8" width="6.88671875" style="9" customWidth="1"/>
    <col min="9" max="9" width="6.21484375" style="9" customWidth="1"/>
    <col min="10" max="10" width="10.21484375" style="9" customWidth="1"/>
    <col min="11" max="11" width="5.6640625" style="9" customWidth="1"/>
    <col min="12" max="12" width="6.21484375" style="9" customWidth="1"/>
    <col min="13" max="13" width="9.77734375" style="9" customWidth="1"/>
    <col min="14" max="15" width="5.6640625" style="9" customWidth="1"/>
    <col min="16" max="16" width="7.6640625" style="9" customWidth="1"/>
    <col min="17" max="17" width="5.6640625" style="9" customWidth="1"/>
    <col min="18" max="18" width="6.10546875" style="9" customWidth="1"/>
    <col min="19" max="19" width="9.77734375" style="9" customWidth="1"/>
    <col min="20" max="21" width="5.6640625" style="9" customWidth="1"/>
    <col min="22" max="22" width="8.5546875" style="9" customWidth="1"/>
    <col min="23" max="23" width="6.10546875" style="9" customWidth="1"/>
    <col min="24" max="24" width="5.6640625" style="9" customWidth="1"/>
    <col min="25" max="25" width="6.99609375" style="9" customWidth="1"/>
    <col min="26" max="26" width="1.66796875" style="9" hidden="1" customWidth="1"/>
    <col min="27" max="27" width="9.5546875" style="9" customWidth="1"/>
    <col min="28" max="28" width="6.21484375" style="9" customWidth="1"/>
    <col min="29" max="29" width="11.88671875" style="9" customWidth="1"/>
    <col min="30" max="30" width="3.21484375" style="213" customWidth="1"/>
    <col min="31" max="31" width="7.6640625" style="3" customWidth="1"/>
    <col min="32" max="16384" width="9.6640625" style="3" customWidth="1"/>
  </cols>
  <sheetData>
    <row r="1" spans="1:30" ht="20.25">
      <c r="A1" s="639" t="s">
        <v>19</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212" t="s">
        <v>164</v>
      </c>
    </row>
    <row r="2" ht="15.75">
      <c r="AD2" s="212" t="s">
        <v>164</v>
      </c>
    </row>
    <row r="3" spans="1:30" ht="15.75">
      <c r="A3" s="4"/>
      <c r="B3" s="4"/>
      <c r="C3" s="4"/>
      <c r="D3" s="4"/>
      <c r="E3" s="4"/>
      <c r="F3" s="4"/>
      <c r="G3" s="4"/>
      <c r="H3" s="8"/>
      <c r="I3" s="8"/>
      <c r="J3" s="8"/>
      <c r="K3" s="8"/>
      <c r="L3" s="8"/>
      <c r="M3" s="8"/>
      <c r="N3" s="8"/>
      <c r="O3" s="8"/>
      <c r="P3" s="8"/>
      <c r="Q3" s="8"/>
      <c r="R3" s="8"/>
      <c r="S3" s="8"/>
      <c r="T3" s="8"/>
      <c r="U3" s="8"/>
      <c r="V3" s="8"/>
      <c r="W3" s="8"/>
      <c r="X3" s="8"/>
      <c r="Y3" s="8"/>
      <c r="Z3" s="8"/>
      <c r="AA3" s="8"/>
      <c r="AB3" s="8"/>
      <c r="AC3" s="8"/>
      <c r="AD3" s="212" t="s">
        <v>164</v>
      </c>
    </row>
    <row r="4" spans="1:30" ht="22.5">
      <c r="A4" s="647" t="s">
        <v>136</v>
      </c>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212" t="s">
        <v>164</v>
      </c>
    </row>
    <row r="5" spans="1:30" ht="23.25">
      <c r="A5" s="649" t="s">
        <v>187</v>
      </c>
      <c r="B5" s="650"/>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212" t="s">
        <v>164</v>
      </c>
    </row>
    <row r="6" spans="1:30" ht="23.25">
      <c r="A6" s="649" t="s">
        <v>127</v>
      </c>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212" t="s">
        <v>164</v>
      </c>
    </row>
    <row r="7" spans="1:30" ht="23.25">
      <c r="A7" s="649" t="s">
        <v>126</v>
      </c>
      <c r="B7" s="650"/>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212" t="s">
        <v>164</v>
      </c>
    </row>
    <row r="8" spans="1:30" ht="23.25">
      <c r="A8" s="73"/>
      <c r="B8" s="5"/>
      <c r="C8" s="5"/>
      <c r="D8" s="5"/>
      <c r="E8" s="5"/>
      <c r="F8" s="5"/>
      <c r="G8" s="5"/>
      <c r="H8" s="11"/>
      <c r="I8" s="11"/>
      <c r="J8" s="11"/>
      <c r="K8" s="11"/>
      <c r="L8" s="11"/>
      <c r="M8" s="11"/>
      <c r="N8" s="11"/>
      <c r="O8" s="11"/>
      <c r="P8" s="11"/>
      <c r="Q8" s="11"/>
      <c r="R8" s="11"/>
      <c r="S8" s="11"/>
      <c r="T8" s="11"/>
      <c r="U8" s="11"/>
      <c r="V8" s="11"/>
      <c r="W8" s="11"/>
      <c r="X8" s="11"/>
      <c r="Y8" s="11"/>
      <c r="Z8" s="11"/>
      <c r="AA8" s="11"/>
      <c r="AB8" s="11"/>
      <c r="AC8" s="11"/>
      <c r="AD8" s="212" t="s">
        <v>164</v>
      </c>
    </row>
    <row r="9" spans="1:30" ht="23.25">
      <c r="A9" s="73"/>
      <c r="B9" s="5"/>
      <c r="C9" s="5"/>
      <c r="D9" s="5"/>
      <c r="E9" s="5"/>
      <c r="F9" s="5"/>
      <c r="G9" s="5"/>
      <c r="H9" s="11"/>
      <c r="I9" s="11"/>
      <c r="J9" s="11"/>
      <c r="K9" s="11"/>
      <c r="L9" s="11"/>
      <c r="M9" s="11"/>
      <c r="N9" s="11"/>
      <c r="O9" s="11"/>
      <c r="P9" s="11"/>
      <c r="Q9" s="11"/>
      <c r="R9" s="11"/>
      <c r="S9" s="11"/>
      <c r="T9" s="11"/>
      <c r="U9" s="11"/>
      <c r="V9" s="11"/>
      <c r="W9" s="11"/>
      <c r="X9" s="11"/>
      <c r="Y9" s="11"/>
      <c r="Z9" s="11"/>
      <c r="AA9" s="11"/>
      <c r="AB9" s="11"/>
      <c r="AC9" s="11"/>
      <c r="AD9" s="212" t="s">
        <v>164</v>
      </c>
    </row>
    <row r="10" spans="1:30" ht="23.25">
      <c r="A10" s="73"/>
      <c r="B10" s="5"/>
      <c r="C10" s="5"/>
      <c r="D10" s="5"/>
      <c r="E10" s="5"/>
      <c r="F10" s="5"/>
      <c r="G10" s="5"/>
      <c r="H10" s="11"/>
      <c r="I10" s="11"/>
      <c r="J10" s="11"/>
      <c r="K10" s="11"/>
      <c r="L10" s="11"/>
      <c r="M10" s="11"/>
      <c r="N10" s="11"/>
      <c r="O10" s="11"/>
      <c r="P10" s="11"/>
      <c r="Q10" s="11"/>
      <c r="R10" s="11"/>
      <c r="S10" s="11"/>
      <c r="T10" s="11"/>
      <c r="U10" s="11"/>
      <c r="V10" s="11"/>
      <c r="W10" s="11"/>
      <c r="X10" s="11"/>
      <c r="Y10" s="11"/>
      <c r="Z10" s="11"/>
      <c r="AA10" s="11"/>
      <c r="AB10" s="11"/>
      <c r="AC10" s="11"/>
      <c r="AD10" s="212" t="s">
        <v>164</v>
      </c>
    </row>
    <row r="11" spans="1:30" ht="15.75">
      <c r="A11" s="53"/>
      <c r="B11" s="5"/>
      <c r="C11" s="5"/>
      <c r="D11" s="5"/>
      <c r="E11" s="5"/>
      <c r="F11" s="5"/>
      <c r="G11" s="5"/>
      <c r="H11" s="11"/>
      <c r="I11" s="11"/>
      <c r="J11" s="11"/>
      <c r="K11" s="11"/>
      <c r="L11" s="11"/>
      <c r="M11" s="11"/>
      <c r="N11" s="11"/>
      <c r="O11" s="11"/>
      <c r="P11" s="11"/>
      <c r="Q11" s="11"/>
      <c r="R11" s="11"/>
      <c r="S11" s="11"/>
      <c r="T11" s="11"/>
      <c r="U11" s="11"/>
      <c r="V11" s="11"/>
      <c r="W11" s="11"/>
      <c r="X11" s="11"/>
      <c r="Y11" s="11"/>
      <c r="Z11" s="11"/>
      <c r="AA11" s="658" t="s">
        <v>279</v>
      </c>
      <c r="AB11" s="659"/>
      <c r="AC11" s="660"/>
      <c r="AD11" s="212" t="s">
        <v>164</v>
      </c>
    </row>
    <row r="12" spans="1:30" ht="15.75">
      <c r="A12" s="7"/>
      <c r="B12" s="7"/>
      <c r="C12" s="7"/>
      <c r="D12" s="7"/>
      <c r="E12" s="7"/>
      <c r="F12" s="7"/>
      <c r="G12" s="7"/>
      <c r="H12" s="170"/>
      <c r="I12" s="170"/>
      <c r="J12" s="170"/>
      <c r="K12" s="170"/>
      <c r="L12" s="170"/>
      <c r="M12" s="170"/>
      <c r="N12" s="170"/>
      <c r="O12" s="170"/>
      <c r="P12" s="170"/>
      <c r="Q12" s="170"/>
      <c r="R12" s="170"/>
      <c r="S12" s="170"/>
      <c r="T12" s="170"/>
      <c r="U12" s="170"/>
      <c r="V12" s="170"/>
      <c r="W12" s="170"/>
      <c r="X12" s="170"/>
      <c r="Y12" s="65"/>
      <c r="Z12" s="66"/>
      <c r="AA12" s="656" t="s">
        <v>5</v>
      </c>
      <c r="AB12" s="655" t="s">
        <v>40</v>
      </c>
      <c r="AC12" s="645" t="s">
        <v>152</v>
      </c>
      <c r="AD12" s="212" t="s">
        <v>164</v>
      </c>
    </row>
    <row r="13" spans="1:30" ht="16.5" thickBot="1">
      <c r="A13" s="177"/>
      <c r="B13" s="71"/>
      <c r="C13" s="71"/>
      <c r="D13" s="71"/>
      <c r="E13" s="71"/>
      <c r="F13" s="71"/>
      <c r="G13" s="71"/>
      <c r="H13" s="72"/>
      <c r="I13" s="72"/>
      <c r="J13" s="72"/>
      <c r="K13" s="72"/>
      <c r="L13" s="72"/>
      <c r="M13" s="72"/>
      <c r="N13" s="72"/>
      <c r="O13" s="72"/>
      <c r="P13" s="72"/>
      <c r="Q13" s="72"/>
      <c r="R13" s="72"/>
      <c r="S13" s="72"/>
      <c r="T13" s="72"/>
      <c r="U13" s="72"/>
      <c r="V13" s="72"/>
      <c r="W13" s="72"/>
      <c r="X13" s="72"/>
      <c r="Y13" s="72"/>
      <c r="Z13" s="72"/>
      <c r="AA13" s="657"/>
      <c r="AB13" s="646"/>
      <c r="AC13" s="646"/>
      <c r="AD13" s="212" t="s">
        <v>164</v>
      </c>
    </row>
    <row r="14" spans="1:30" ht="15.75">
      <c r="A14" s="641" t="s">
        <v>248</v>
      </c>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167"/>
      <c r="AA14" s="227">
        <v>459</v>
      </c>
      <c r="AB14" s="227">
        <v>507</v>
      </c>
      <c r="AC14" s="227">
        <v>109785</v>
      </c>
      <c r="AD14" s="212" t="s">
        <v>164</v>
      </c>
    </row>
    <row r="15" spans="1:30" ht="20.25" customHeight="1">
      <c r="A15" s="643" t="s">
        <v>276</v>
      </c>
      <c r="B15" s="644"/>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70"/>
      <c r="AA15" s="224">
        <v>10</v>
      </c>
      <c r="AB15" s="224">
        <v>10</v>
      </c>
      <c r="AC15" s="225">
        <v>5000</v>
      </c>
      <c r="AD15" s="212" t="s">
        <v>164</v>
      </c>
    </row>
    <row r="16" spans="1:30" ht="15.75">
      <c r="A16" s="651" t="s">
        <v>249</v>
      </c>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168"/>
      <c r="AA16" s="226">
        <v>469</v>
      </c>
      <c r="AB16" s="226">
        <v>517</v>
      </c>
      <c r="AC16" s="226">
        <v>114785</v>
      </c>
      <c r="AD16" s="212" t="s">
        <v>164</v>
      </c>
    </row>
    <row r="17" spans="1:30" ht="15.75">
      <c r="A17" s="641" t="s">
        <v>338</v>
      </c>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167"/>
      <c r="AA17" s="227">
        <v>459</v>
      </c>
      <c r="AB17" s="227">
        <v>507</v>
      </c>
      <c r="AC17" s="227">
        <v>109785</v>
      </c>
      <c r="AD17" s="212" t="s">
        <v>164</v>
      </c>
    </row>
    <row r="18" spans="1:30" ht="18.75" customHeight="1">
      <c r="A18" s="653" t="s">
        <v>257</v>
      </c>
      <c r="B18" s="654"/>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169"/>
      <c r="AA18" s="228"/>
      <c r="AB18" s="228"/>
      <c r="AC18" s="229"/>
      <c r="AD18" s="212" t="s">
        <v>164</v>
      </c>
    </row>
    <row r="19" spans="1:30" ht="15.75">
      <c r="A19" s="676" t="s">
        <v>337</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166"/>
      <c r="AA19" s="230">
        <v>459</v>
      </c>
      <c r="AB19" s="230">
        <v>507</v>
      </c>
      <c r="AC19" s="230">
        <v>109785</v>
      </c>
      <c r="AD19" s="212" t="s">
        <v>164</v>
      </c>
    </row>
    <row r="20" spans="1:30" ht="15.75">
      <c r="A20" s="685"/>
      <c r="B20" s="644"/>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70"/>
      <c r="AA20" s="224"/>
      <c r="AB20" s="224"/>
      <c r="AC20" s="225"/>
      <c r="AD20" s="212" t="s">
        <v>164</v>
      </c>
    </row>
    <row r="21" spans="1:30" ht="15.75">
      <c r="A21" s="686" t="s">
        <v>183</v>
      </c>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70"/>
      <c r="AA21" s="224"/>
      <c r="AB21" s="224"/>
      <c r="AC21" s="225"/>
      <c r="AD21" s="212" t="s">
        <v>164</v>
      </c>
    </row>
    <row r="22" spans="1:30" ht="15.75">
      <c r="A22" s="692" t="s">
        <v>296</v>
      </c>
      <c r="B22" s="691"/>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70"/>
      <c r="AA22" s="224"/>
      <c r="AB22" s="224"/>
      <c r="AC22" s="225"/>
      <c r="AD22" s="212" t="s">
        <v>164</v>
      </c>
    </row>
    <row r="23" spans="1:30" ht="15.75">
      <c r="A23" s="688" t="s">
        <v>298</v>
      </c>
      <c r="B23" s="689"/>
      <c r="C23" s="689"/>
      <c r="D23" s="689"/>
      <c r="E23" s="689"/>
      <c r="F23" s="689"/>
      <c r="G23" s="689"/>
      <c r="H23" s="689"/>
      <c r="I23" s="689"/>
      <c r="J23" s="689"/>
      <c r="K23" s="689"/>
      <c r="L23" s="689"/>
      <c r="M23" s="689"/>
      <c r="N23" s="689"/>
      <c r="O23" s="689"/>
      <c r="P23" s="689"/>
      <c r="Q23" s="689"/>
      <c r="R23" s="689"/>
      <c r="S23" s="689"/>
      <c r="T23" s="689"/>
      <c r="U23" s="689"/>
      <c r="V23" s="689"/>
      <c r="W23" s="689"/>
      <c r="X23" s="689"/>
      <c r="Y23" s="689"/>
      <c r="Z23" s="70"/>
      <c r="AA23" s="224"/>
      <c r="AB23" s="224"/>
      <c r="AC23" s="225">
        <v>-185</v>
      </c>
      <c r="AD23" s="212" t="s">
        <v>164</v>
      </c>
    </row>
    <row r="24" spans="1:30" ht="15.75">
      <c r="A24" s="684" t="s">
        <v>297</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70"/>
      <c r="AA24" s="224"/>
      <c r="AB24" s="224"/>
      <c r="AC24" s="225">
        <v>-22</v>
      </c>
      <c r="AD24" s="212" t="s">
        <v>164</v>
      </c>
    </row>
    <row r="25" spans="1:30" ht="15.75">
      <c r="A25" s="678" t="s">
        <v>299</v>
      </c>
      <c r="B25" s="679"/>
      <c r="C25" s="679"/>
      <c r="D25" s="679"/>
      <c r="E25" s="679"/>
      <c r="F25" s="679"/>
      <c r="G25" s="679"/>
      <c r="H25" s="679"/>
      <c r="I25" s="679"/>
      <c r="J25" s="679"/>
      <c r="K25" s="679"/>
      <c r="L25" s="679"/>
      <c r="M25" s="679"/>
      <c r="N25" s="679"/>
      <c r="O25" s="679"/>
      <c r="P25" s="679"/>
      <c r="Q25" s="679"/>
      <c r="R25" s="679"/>
      <c r="S25" s="679"/>
      <c r="T25" s="679"/>
      <c r="U25" s="679"/>
      <c r="V25" s="679"/>
      <c r="W25" s="679"/>
      <c r="X25" s="679"/>
      <c r="Y25" s="679"/>
      <c r="Z25" s="70"/>
      <c r="AA25" s="224"/>
      <c r="AB25" s="224"/>
      <c r="AC25" s="224">
        <v>-207</v>
      </c>
      <c r="AD25" s="212" t="s">
        <v>164</v>
      </c>
    </row>
    <row r="26" spans="1:30" ht="15.75">
      <c r="A26" s="690" t="s">
        <v>36</v>
      </c>
      <c r="B26" s="691"/>
      <c r="C26" s="691"/>
      <c r="D26" s="691"/>
      <c r="E26" s="691"/>
      <c r="F26" s="691"/>
      <c r="G26" s="691"/>
      <c r="H26" s="691"/>
      <c r="I26" s="691"/>
      <c r="J26" s="691"/>
      <c r="K26" s="691"/>
      <c r="L26" s="691"/>
      <c r="M26" s="691"/>
      <c r="N26" s="691"/>
      <c r="O26" s="691"/>
      <c r="P26" s="691"/>
      <c r="Q26" s="691"/>
      <c r="R26" s="691"/>
      <c r="S26" s="691"/>
      <c r="T26" s="691"/>
      <c r="U26" s="691"/>
      <c r="V26" s="691"/>
      <c r="W26" s="691"/>
      <c r="X26" s="691"/>
      <c r="Y26" s="691"/>
      <c r="Z26" s="70"/>
      <c r="AA26" s="224"/>
      <c r="AB26" s="224"/>
      <c r="AC26" s="225"/>
      <c r="AD26" s="212" t="s">
        <v>164</v>
      </c>
    </row>
    <row r="27" spans="1:30" ht="15.75">
      <c r="A27" s="684" t="s">
        <v>314</v>
      </c>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70"/>
      <c r="AA27" s="224">
        <v>10</v>
      </c>
      <c r="AB27" s="224">
        <v>16</v>
      </c>
      <c r="AC27" s="225">
        <v>3184</v>
      </c>
      <c r="AD27" s="212" t="s">
        <v>164</v>
      </c>
    </row>
    <row r="28" spans="1:30" ht="15.75">
      <c r="A28" s="688" t="s">
        <v>315</v>
      </c>
      <c r="B28" s="689"/>
      <c r="C28" s="689"/>
      <c r="D28" s="689"/>
      <c r="E28" s="689"/>
      <c r="F28" s="689"/>
      <c r="G28" s="689"/>
      <c r="H28" s="689"/>
      <c r="I28" s="689"/>
      <c r="J28" s="689"/>
      <c r="K28" s="689"/>
      <c r="L28" s="689"/>
      <c r="M28" s="689"/>
      <c r="N28" s="689"/>
      <c r="O28" s="689"/>
      <c r="P28" s="689"/>
      <c r="Q28" s="689"/>
      <c r="R28" s="689"/>
      <c r="S28" s="689"/>
      <c r="T28" s="689"/>
      <c r="U28" s="689"/>
      <c r="V28" s="689"/>
      <c r="W28" s="689"/>
      <c r="X28" s="689"/>
      <c r="Y28" s="689"/>
      <c r="Z28" s="70"/>
      <c r="AA28" s="224"/>
      <c r="AB28" s="224"/>
      <c r="AC28" s="225">
        <v>1048</v>
      </c>
      <c r="AD28" s="212" t="s">
        <v>164</v>
      </c>
    </row>
    <row r="29" spans="1:30" ht="15.75">
      <c r="A29" s="678" t="s">
        <v>294</v>
      </c>
      <c r="B29" s="679"/>
      <c r="C29" s="679"/>
      <c r="D29" s="679"/>
      <c r="E29" s="679"/>
      <c r="F29" s="679"/>
      <c r="G29" s="679"/>
      <c r="H29" s="679"/>
      <c r="I29" s="679"/>
      <c r="J29" s="679"/>
      <c r="K29" s="679"/>
      <c r="L29" s="679"/>
      <c r="M29" s="679"/>
      <c r="N29" s="679"/>
      <c r="O29" s="679"/>
      <c r="P29" s="679"/>
      <c r="Q29" s="679"/>
      <c r="R29" s="679"/>
      <c r="S29" s="679"/>
      <c r="T29" s="679"/>
      <c r="U29" s="679"/>
      <c r="V29" s="679"/>
      <c r="W29" s="679"/>
      <c r="X29" s="679"/>
      <c r="Y29" s="679"/>
      <c r="Z29" s="70"/>
      <c r="AA29" s="224">
        <v>120</v>
      </c>
      <c r="AB29" s="224">
        <v>61</v>
      </c>
      <c r="AC29" s="225">
        <v>3600</v>
      </c>
      <c r="AD29" s="212" t="s">
        <v>164</v>
      </c>
    </row>
    <row r="30" spans="1:30" ht="15.75">
      <c r="A30" s="699" t="s">
        <v>143</v>
      </c>
      <c r="B30" s="679"/>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70"/>
      <c r="AA30" s="224">
        <v>130</v>
      </c>
      <c r="AB30" s="224">
        <v>77</v>
      </c>
      <c r="AC30" s="224">
        <v>7832</v>
      </c>
      <c r="AD30" s="212" t="s">
        <v>164</v>
      </c>
    </row>
    <row r="31" spans="1:30" ht="15.75">
      <c r="A31" s="702" t="s">
        <v>35</v>
      </c>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70"/>
      <c r="AA31" s="224">
        <v>130</v>
      </c>
      <c r="AB31" s="224">
        <v>77</v>
      </c>
      <c r="AC31" s="224">
        <v>7625</v>
      </c>
      <c r="AD31" s="212" t="s">
        <v>164</v>
      </c>
    </row>
    <row r="32" spans="1:30" ht="15.75">
      <c r="A32" s="189" t="s">
        <v>277</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65"/>
      <c r="AA32" s="233">
        <v>589</v>
      </c>
      <c r="AB32" s="233">
        <v>584</v>
      </c>
      <c r="AC32" s="233">
        <v>117410</v>
      </c>
      <c r="AD32" s="212" t="s">
        <v>164</v>
      </c>
    </row>
    <row r="33" spans="1:30" ht="15.75">
      <c r="A33" s="709" t="s">
        <v>96</v>
      </c>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165"/>
      <c r="AA33" s="233"/>
      <c r="AB33" s="233"/>
      <c r="AC33" s="233"/>
      <c r="AD33" s="212" t="s">
        <v>164</v>
      </c>
    </row>
    <row r="34" spans="1:30" ht="15.75">
      <c r="A34" s="692" t="s">
        <v>313</v>
      </c>
      <c r="B34" s="691"/>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165"/>
      <c r="AA34" s="233"/>
      <c r="AB34" s="233"/>
      <c r="AC34" s="233"/>
      <c r="AD34" s="212" t="s">
        <v>164</v>
      </c>
    </row>
    <row r="35" spans="1:30" ht="15.75">
      <c r="A35" s="678" t="s">
        <v>295</v>
      </c>
      <c r="B35" s="679"/>
      <c r="C35" s="679"/>
      <c r="D35" s="679"/>
      <c r="E35" s="679"/>
      <c r="F35" s="679"/>
      <c r="G35" s="679"/>
      <c r="H35" s="679"/>
      <c r="I35" s="679"/>
      <c r="J35" s="679"/>
      <c r="K35" s="679"/>
      <c r="L35" s="679"/>
      <c r="M35" s="679"/>
      <c r="N35" s="679"/>
      <c r="O35" s="679"/>
      <c r="P35" s="679"/>
      <c r="Q35" s="679"/>
      <c r="R35" s="679"/>
      <c r="S35" s="679"/>
      <c r="T35" s="679"/>
      <c r="U35" s="679"/>
      <c r="V35" s="679"/>
      <c r="W35" s="679"/>
      <c r="X35" s="679"/>
      <c r="Y35" s="679"/>
      <c r="Z35" s="165"/>
      <c r="AA35" s="486"/>
      <c r="AB35" s="486"/>
      <c r="AC35" s="486">
        <v>-119</v>
      </c>
      <c r="AD35" s="212" t="s">
        <v>164</v>
      </c>
    </row>
    <row r="36" spans="1:30" ht="15.75">
      <c r="A36" s="678" t="s">
        <v>344</v>
      </c>
      <c r="B36" s="679"/>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165"/>
      <c r="AA36" s="486"/>
      <c r="AB36" s="486"/>
      <c r="AC36" s="486">
        <v>-47</v>
      </c>
      <c r="AD36" s="212" t="s">
        <v>164</v>
      </c>
    </row>
    <row r="37" spans="1:30" ht="15.75">
      <c r="A37" s="692" t="s">
        <v>316</v>
      </c>
      <c r="B37" s="691"/>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165"/>
      <c r="AA37" s="486"/>
      <c r="AB37" s="486"/>
      <c r="AC37" s="486">
        <v>-166</v>
      </c>
      <c r="AD37" s="212" t="s">
        <v>164</v>
      </c>
    </row>
    <row r="38" spans="1:30" ht="15.75">
      <c r="A38" s="692" t="s">
        <v>293</v>
      </c>
      <c r="B38" s="691"/>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70"/>
      <c r="AA38" s="348">
        <v>0</v>
      </c>
      <c r="AB38" s="348">
        <v>0</v>
      </c>
      <c r="AC38" s="348">
        <v>-166</v>
      </c>
      <c r="AD38" s="212" t="s">
        <v>164</v>
      </c>
    </row>
    <row r="39" spans="1:30" ht="15.75">
      <c r="A39" s="710" t="s">
        <v>278</v>
      </c>
      <c r="B39" s="701"/>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4"/>
      <c r="AA39" s="234">
        <v>589</v>
      </c>
      <c r="AB39" s="234">
        <v>584</v>
      </c>
      <c r="AC39" s="235">
        <v>117244</v>
      </c>
      <c r="AD39" s="212" t="s">
        <v>164</v>
      </c>
    </row>
    <row r="40" spans="1:30" ht="15.75">
      <c r="A40" s="700" t="s">
        <v>326</v>
      </c>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c r="Z40" s="67"/>
      <c r="AA40" s="231">
        <v>120</v>
      </c>
      <c r="AB40" s="231">
        <v>67</v>
      </c>
      <c r="AC40" s="232">
        <v>2459</v>
      </c>
      <c r="AD40" s="212" t="s">
        <v>164</v>
      </c>
    </row>
    <row r="41" ht="15.75">
      <c r="AD41" s="212" t="s">
        <v>164</v>
      </c>
    </row>
    <row r="42" spans="15:30" ht="15.75">
      <c r="O42" s="195" t="s">
        <v>172</v>
      </c>
      <c r="AD42" s="212" t="s">
        <v>164</v>
      </c>
    </row>
    <row r="43" ht="15.75">
      <c r="AD43" s="212" t="s">
        <v>164</v>
      </c>
    </row>
    <row r="44" spans="1:30" ht="22.5">
      <c r="A44" s="647" t="s">
        <v>136</v>
      </c>
      <c r="B44" s="648"/>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212" t="s">
        <v>164</v>
      </c>
    </row>
    <row r="45" spans="1:30" ht="23.25">
      <c r="A45" s="649" t="s">
        <v>187</v>
      </c>
      <c r="B45" s="650"/>
      <c r="C45" s="650"/>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212" t="s">
        <v>164</v>
      </c>
    </row>
    <row r="46" spans="1:30" ht="23.25">
      <c r="A46" s="649" t="s">
        <v>127</v>
      </c>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212" t="s">
        <v>164</v>
      </c>
    </row>
    <row r="47" spans="1:30" ht="23.25">
      <c r="A47" s="649" t="s">
        <v>126</v>
      </c>
      <c r="B47" s="650"/>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212" t="s">
        <v>164</v>
      </c>
    </row>
    <row r="48" ht="15.75">
      <c r="AD48" s="212" t="s">
        <v>164</v>
      </c>
    </row>
    <row r="49" ht="15.75">
      <c r="AD49" s="212" t="s">
        <v>164</v>
      </c>
    </row>
    <row r="50" ht="15.75">
      <c r="AD50" s="212" t="s">
        <v>164</v>
      </c>
    </row>
    <row r="51" ht="18" customHeight="1">
      <c r="AD51" s="212" t="s">
        <v>164</v>
      </c>
    </row>
    <row r="52" spans="1:30" ht="18" customHeight="1">
      <c r="A52" s="150"/>
      <c r="B52" s="150"/>
      <c r="C52" s="150"/>
      <c r="D52" s="150"/>
      <c r="E52" s="150"/>
      <c r="F52" s="150"/>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212" t="s">
        <v>164</v>
      </c>
    </row>
    <row r="53" spans="1:30" ht="18" customHeight="1">
      <c r="A53" s="726" t="s">
        <v>149</v>
      </c>
      <c r="B53" s="727"/>
      <c r="C53" s="727"/>
      <c r="D53" s="727"/>
      <c r="E53" s="727"/>
      <c r="F53" s="727"/>
      <c r="G53" s="728"/>
      <c r="H53" s="693" t="s">
        <v>280</v>
      </c>
      <c r="I53" s="694"/>
      <c r="J53" s="695"/>
      <c r="K53" s="693" t="s">
        <v>332</v>
      </c>
      <c r="L53" s="694"/>
      <c r="M53" s="695"/>
      <c r="N53" s="693" t="s">
        <v>281</v>
      </c>
      <c r="O53" s="694"/>
      <c r="P53" s="695"/>
      <c r="Q53" s="693" t="s">
        <v>277</v>
      </c>
      <c r="R53" s="694"/>
      <c r="S53" s="695"/>
      <c r="T53" s="693" t="s">
        <v>282</v>
      </c>
      <c r="U53" s="694"/>
      <c r="V53" s="695"/>
      <c r="W53" s="693" t="s">
        <v>283</v>
      </c>
      <c r="X53" s="694"/>
      <c r="Y53" s="694"/>
      <c r="Z53" s="191"/>
      <c r="AA53" s="693" t="s">
        <v>284</v>
      </c>
      <c r="AB53" s="694"/>
      <c r="AC53" s="695"/>
      <c r="AD53" s="212" t="s">
        <v>164</v>
      </c>
    </row>
    <row r="54" spans="1:30" ht="28.5" customHeight="1">
      <c r="A54" s="729"/>
      <c r="B54" s="730"/>
      <c r="C54" s="730"/>
      <c r="D54" s="730"/>
      <c r="E54" s="730"/>
      <c r="F54" s="730"/>
      <c r="G54" s="731"/>
      <c r="H54" s="696"/>
      <c r="I54" s="697"/>
      <c r="J54" s="698"/>
      <c r="K54" s="696"/>
      <c r="L54" s="697"/>
      <c r="M54" s="698"/>
      <c r="N54" s="696"/>
      <c r="O54" s="697"/>
      <c r="P54" s="698"/>
      <c r="Q54" s="696"/>
      <c r="R54" s="697"/>
      <c r="S54" s="698"/>
      <c r="T54" s="696"/>
      <c r="U54" s="697"/>
      <c r="V54" s="698"/>
      <c r="W54" s="696"/>
      <c r="X54" s="697"/>
      <c r="Y54" s="697"/>
      <c r="Z54" s="192"/>
      <c r="AA54" s="696"/>
      <c r="AB54" s="697"/>
      <c r="AC54" s="698"/>
      <c r="AD54" s="212" t="s">
        <v>164</v>
      </c>
    </row>
    <row r="55" spans="1:30" ht="18" customHeight="1" thickBot="1">
      <c r="A55" s="732"/>
      <c r="B55" s="733"/>
      <c r="C55" s="733"/>
      <c r="D55" s="733"/>
      <c r="E55" s="733"/>
      <c r="F55" s="733"/>
      <c r="G55" s="734"/>
      <c r="H55" s="116" t="s">
        <v>150</v>
      </c>
      <c r="I55" s="117" t="s">
        <v>40</v>
      </c>
      <c r="J55" s="118" t="s">
        <v>152</v>
      </c>
      <c r="K55" s="116" t="s">
        <v>150</v>
      </c>
      <c r="L55" s="117" t="s">
        <v>40</v>
      </c>
      <c r="M55" s="118" t="s">
        <v>152</v>
      </c>
      <c r="N55" s="116" t="s">
        <v>150</v>
      </c>
      <c r="O55" s="117" t="s">
        <v>40</v>
      </c>
      <c r="P55" s="118" t="s">
        <v>152</v>
      </c>
      <c r="Q55" s="116" t="s">
        <v>150</v>
      </c>
      <c r="R55" s="117" t="s">
        <v>40</v>
      </c>
      <c r="S55" s="118" t="s">
        <v>152</v>
      </c>
      <c r="T55" s="116" t="s">
        <v>150</v>
      </c>
      <c r="U55" s="117" t="s">
        <v>40</v>
      </c>
      <c r="V55" s="118" t="s">
        <v>152</v>
      </c>
      <c r="W55" s="116" t="s">
        <v>150</v>
      </c>
      <c r="X55" s="117" t="s">
        <v>40</v>
      </c>
      <c r="Y55" s="118" t="s">
        <v>152</v>
      </c>
      <c r="Z55" s="119"/>
      <c r="AA55" s="116" t="s">
        <v>150</v>
      </c>
      <c r="AB55" s="117" t="s">
        <v>40</v>
      </c>
      <c r="AC55" s="120" t="s">
        <v>152</v>
      </c>
      <c r="AD55" s="212" t="s">
        <v>164</v>
      </c>
    </row>
    <row r="56" spans="1:30" ht="18" customHeight="1">
      <c r="A56" s="714" t="s">
        <v>188</v>
      </c>
      <c r="B56" s="715"/>
      <c r="C56" s="715"/>
      <c r="D56" s="715"/>
      <c r="E56" s="715"/>
      <c r="F56" s="715"/>
      <c r="G56" s="716"/>
      <c r="H56" s="324">
        <v>422.1</v>
      </c>
      <c r="I56" s="325">
        <v>465.3</v>
      </c>
      <c r="J56" s="325">
        <v>103306.5</v>
      </c>
      <c r="K56" s="324">
        <v>413.1</v>
      </c>
      <c r="L56" s="325">
        <v>456.3</v>
      </c>
      <c r="M56" s="325">
        <v>98806.39021499999</v>
      </c>
      <c r="N56" s="324">
        <v>130</v>
      </c>
      <c r="O56" s="325">
        <v>77</v>
      </c>
      <c r="P56" s="325">
        <v>7625</v>
      </c>
      <c r="Q56" s="324">
        <v>543.1</v>
      </c>
      <c r="R56" s="325">
        <v>533.3</v>
      </c>
      <c r="S56" s="325">
        <v>106431.39021499999</v>
      </c>
      <c r="T56" s="324">
        <v>0</v>
      </c>
      <c r="U56" s="325">
        <v>0</v>
      </c>
      <c r="V56" s="325">
        <v>0</v>
      </c>
      <c r="W56" s="324">
        <v>0</v>
      </c>
      <c r="X56" s="325">
        <v>0</v>
      </c>
      <c r="Y56" s="325">
        <v>-166</v>
      </c>
      <c r="Z56" s="325"/>
      <c r="AA56" s="324">
        <v>543.1</v>
      </c>
      <c r="AB56" s="325">
        <v>533.3</v>
      </c>
      <c r="AC56" s="326">
        <v>106265.39021499999</v>
      </c>
      <c r="AD56" s="212" t="s">
        <v>164</v>
      </c>
    </row>
    <row r="57" spans="1:30" ht="18" customHeight="1">
      <c r="A57" s="717" t="s">
        <v>189</v>
      </c>
      <c r="B57" s="718"/>
      <c r="C57" s="718"/>
      <c r="D57" s="718"/>
      <c r="E57" s="718"/>
      <c r="F57" s="718"/>
      <c r="G57" s="719"/>
      <c r="H57" s="324">
        <v>46.900000000000006</v>
      </c>
      <c r="I57" s="325">
        <v>51.7</v>
      </c>
      <c r="J57" s="325">
        <v>11478</v>
      </c>
      <c r="K57" s="324">
        <v>45.900000000000006</v>
      </c>
      <c r="L57" s="325">
        <v>50.7</v>
      </c>
      <c r="M57" s="325">
        <v>10978.5</v>
      </c>
      <c r="N57" s="324"/>
      <c r="O57" s="325">
        <v>0</v>
      </c>
      <c r="P57" s="325">
        <v>0</v>
      </c>
      <c r="Q57" s="324">
        <v>45.900000000000006</v>
      </c>
      <c r="R57" s="325">
        <v>50.7</v>
      </c>
      <c r="S57" s="325">
        <v>10978.5</v>
      </c>
      <c r="T57" s="324">
        <v>0</v>
      </c>
      <c r="U57" s="325">
        <v>0</v>
      </c>
      <c r="V57" s="325">
        <v>0</v>
      </c>
      <c r="W57" s="324">
        <v>0</v>
      </c>
      <c r="X57" s="325">
        <v>0</v>
      </c>
      <c r="Y57" s="325">
        <v>0</v>
      </c>
      <c r="Z57" s="325"/>
      <c r="AA57" s="324">
        <v>45.900000000000006</v>
      </c>
      <c r="AB57" s="325">
        <v>50.7</v>
      </c>
      <c r="AC57" s="326">
        <v>10978.5</v>
      </c>
      <c r="AD57" s="212" t="s">
        <v>164</v>
      </c>
    </row>
    <row r="58" spans="1:30" ht="18" customHeight="1">
      <c r="A58" s="735" t="s">
        <v>41</v>
      </c>
      <c r="B58" s="736"/>
      <c r="C58" s="736"/>
      <c r="D58" s="736"/>
      <c r="E58" s="736"/>
      <c r="F58" s="736"/>
      <c r="G58" s="737"/>
      <c r="H58" s="236">
        <v>469</v>
      </c>
      <c r="I58" s="584">
        <v>517</v>
      </c>
      <c r="J58" s="323">
        <v>114784.5</v>
      </c>
      <c r="K58" s="330">
        <v>459</v>
      </c>
      <c r="L58" s="331">
        <v>507</v>
      </c>
      <c r="M58" s="323">
        <v>109784.89021499999</v>
      </c>
      <c r="N58" s="330">
        <v>130</v>
      </c>
      <c r="O58" s="331">
        <v>77</v>
      </c>
      <c r="P58" s="323">
        <v>7625</v>
      </c>
      <c r="Q58" s="330">
        <v>589</v>
      </c>
      <c r="R58" s="331">
        <v>584</v>
      </c>
      <c r="S58" s="323">
        <v>117409.89021499999</v>
      </c>
      <c r="T58" s="330">
        <v>0</v>
      </c>
      <c r="U58" s="331">
        <v>0</v>
      </c>
      <c r="V58" s="323">
        <v>0</v>
      </c>
      <c r="W58" s="330">
        <v>0</v>
      </c>
      <c r="X58" s="331">
        <v>0</v>
      </c>
      <c r="Y58" s="323">
        <v>-166</v>
      </c>
      <c r="Z58" s="132"/>
      <c r="AA58" s="330">
        <v>589</v>
      </c>
      <c r="AB58" s="331">
        <v>584</v>
      </c>
      <c r="AC58" s="333">
        <v>117243.89021499999</v>
      </c>
      <c r="AD58" s="212" t="s">
        <v>164</v>
      </c>
    </row>
    <row r="59" spans="1:30" ht="18" customHeight="1">
      <c r="A59" s="720" t="s">
        <v>128</v>
      </c>
      <c r="B59" s="721"/>
      <c r="C59" s="721"/>
      <c r="D59" s="721"/>
      <c r="E59" s="721"/>
      <c r="F59" s="721"/>
      <c r="G59" s="722"/>
      <c r="H59" s="631"/>
      <c r="I59" s="637">
        <v>184</v>
      </c>
      <c r="J59" s="629"/>
      <c r="K59" s="631"/>
      <c r="L59" s="637">
        <v>184</v>
      </c>
      <c r="M59" s="629"/>
      <c r="N59" s="631"/>
      <c r="O59" s="637"/>
      <c r="P59" s="629"/>
      <c r="Q59" s="631"/>
      <c r="R59" s="637">
        <v>123</v>
      </c>
      <c r="S59" s="629"/>
      <c r="T59" s="631"/>
      <c r="U59" s="637"/>
      <c r="V59" s="629"/>
      <c r="W59" s="631"/>
      <c r="X59" s="637"/>
      <c r="Y59" s="637"/>
      <c r="Z59" s="109"/>
      <c r="AA59" s="631"/>
      <c r="AB59" s="637">
        <v>123</v>
      </c>
      <c r="AC59" s="629"/>
      <c r="AD59" s="212" t="s">
        <v>164</v>
      </c>
    </row>
    <row r="60" spans="1:30" ht="18" customHeight="1">
      <c r="A60" s="723"/>
      <c r="B60" s="724"/>
      <c r="C60" s="724"/>
      <c r="D60" s="724"/>
      <c r="E60" s="724"/>
      <c r="F60" s="724"/>
      <c r="G60" s="725"/>
      <c r="H60" s="632"/>
      <c r="I60" s="638"/>
      <c r="J60" s="630"/>
      <c r="K60" s="632"/>
      <c r="L60" s="638"/>
      <c r="M60" s="630"/>
      <c r="N60" s="632"/>
      <c r="O60" s="638"/>
      <c r="P60" s="630"/>
      <c r="Q60" s="632"/>
      <c r="R60" s="638"/>
      <c r="S60" s="630"/>
      <c r="T60" s="632"/>
      <c r="U60" s="638"/>
      <c r="V60" s="630"/>
      <c r="W60" s="632"/>
      <c r="X60" s="638"/>
      <c r="Y60" s="638"/>
      <c r="Z60" s="128"/>
      <c r="AA60" s="632"/>
      <c r="AB60" s="638"/>
      <c r="AC60" s="630"/>
      <c r="AD60" s="212" t="s">
        <v>164</v>
      </c>
    </row>
    <row r="61" spans="1:30" ht="18" customHeight="1">
      <c r="A61" s="711" t="s">
        <v>131</v>
      </c>
      <c r="B61" s="712"/>
      <c r="C61" s="712"/>
      <c r="D61" s="712"/>
      <c r="E61" s="712"/>
      <c r="F61" s="712"/>
      <c r="G61" s="713"/>
      <c r="H61" s="121"/>
      <c r="I61" s="325">
        <v>701</v>
      </c>
      <c r="J61" s="325"/>
      <c r="K61" s="324"/>
      <c r="L61" s="325">
        <v>691</v>
      </c>
      <c r="M61" s="325"/>
      <c r="N61" s="324"/>
      <c r="O61" s="325">
        <v>77</v>
      </c>
      <c r="P61" s="325"/>
      <c r="Q61" s="324"/>
      <c r="R61" s="325">
        <v>707</v>
      </c>
      <c r="S61" s="325"/>
      <c r="T61" s="324"/>
      <c r="U61" s="325">
        <v>0</v>
      </c>
      <c r="V61" s="325"/>
      <c r="W61" s="324"/>
      <c r="X61" s="325">
        <v>0</v>
      </c>
      <c r="Y61" s="325"/>
      <c r="Z61" s="325"/>
      <c r="AA61" s="324"/>
      <c r="AB61" s="325">
        <v>707</v>
      </c>
      <c r="AC61" s="326"/>
      <c r="AD61" s="212" t="s">
        <v>164</v>
      </c>
    </row>
    <row r="62" spans="1:30" ht="18" customHeight="1">
      <c r="A62" s="703" t="s">
        <v>129</v>
      </c>
      <c r="B62" s="704"/>
      <c r="C62" s="704"/>
      <c r="D62" s="704"/>
      <c r="E62" s="704"/>
      <c r="F62" s="704"/>
      <c r="G62" s="705"/>
      <c r="H62" s="682"/>
      <c r="I62" s="633"/>
      <c r="J62" s="627"/>
      <c r="K62" s="635"/>
      <c r="L62" s="633"/>
      <c r="M62" s="627"/>
      <c r="N62" s="635"/>
      <c r="O62" s="633"/>
      <c r="P62" s="627"/>
      <c r="Q62" s="635"/>
      <c r="R62" s="633"/>
      <c r="S62" s="627"/>
      <c r="T62" s="635"/>
      <c r="U62" s="633"/>
      <c r="V62" s="627"/>
      <c r="W62" s="635"/>
      <c r="X62" s="633"/>
      <c r="Y62" s="633"/>
      <c r="Z62" s="332"/>
      <c r="AA62" s="635"/>
      <c r="AB62" s="633"/>
      <c r="AC62" s="627"/>
      <c r="AD62" s="212" t="s">
        <v>164</v>
      </c>
    </row>
    <row r="63" spans="1:30" ht="18" customHeight="1">
      <c r="A63" s="706"/>
      <c r="B63" s="707"/>
      <c r="C63" s="707"/>
      <c r="D63" s="707"/>
      <c r="E63" s="707"/>
      <c r="F63" s="707"/>
      <c r="G63" s="708"/>
      <c r="H63" s="683"/>
      <c r="I63" s="634"/>
      <c r="J63" s="628"/>
      <c r="K63" s="636"/>
      <c r="L63" s="634"/>
      <c r="M63" s="628"/>
      <c r="N63" s="636"/>
      <c r="O63" s="634"/>
      <c r="P63" s="628"/>
      <c r="Q63" s="636"/>
      <c r="R63" s="634"/>
      <c r="S63" s="628"/>
      <c r="T63" s="636"/>
      <c r="U63" s="634"/>
      <c r="V63" s="628"/>
      <c r="W63" s="636"/>
      <c r="X63" s="634"/>
      <c r="Y63" s="634"/>
      <c r="Z63" s="325"/>
      <c r="AA63" s="636"/>
      <c r="AB63" s="634"/>
      <c r="AC63" s="628"/>
      <c r="AD63" s="212" t="s">
        <v>164</v>
      </c>
    </row>
    <row r="64" spans="1:30" ht="18" customHeight="1">
      <c r="A64" s="680" t="s">
        <v>45</v>
      </c>
      <c r="B64" s="679"/>
      <c r="C64" s="679"/>
      <c r="D64" s="679"/>
      <c r="E64" s="679"/>
      <c r="F64" s="679"/>
      <c r="G64" s="681"/>
      <c r="H64" s="121"/>
      <c r="I64" s="325"/>
      <c r="J64" s="325"/>
      <c r="K64" s="324"/>
      <c r="L64" s="325"/>
      <c r="M64" s="325"/>
      <c r="N64" s="324"/>
      <c r="O64" s="325"/>
      <c r="P64" s="325"/>
      <c r="Q64" s="324"/>
      <c r="R64" s="325"/>
      <c r="S64" s="325"/>
      <c r="T64" s="324"/>
      <c r="U64" s="325"/>
      <c r="V64" s="325"/>
      <c r="W64" s="324"/>
      <c r="X64" s="325"/>
      <c r="Y64" s="325"/>
      <c r="Z64" s="325"/>
      <c r="AA64" s="324"/>
      <c r="AB64" s="325"/>
      <c r="AC64" s="326"/>
      <c r="AD64" s="212" t="s">
        <v>164</v>
      </c>
    </row>
    <row r="65" spans="1:30" ht="18" customHeight="1">
      <c r="A65" s="669" t="s">
        <v>95</v>
      </c>
      <c r="B65" s="670"/>
      <c r="C65" s="670"/>
      <c r="D65" s="670"/>
      <c r="E65" s="670"/>
      <c r="F65" s="670"/>
      <c r="G65" s="671"/>
      <c r="H65" s="131"/>
      <c r="I65" s="328"/>
      <c r="J65" s="328"/>
      <c r="K65" s="327"/>
      <c r="L65" s="328"/>
      <c r="M65" s="328"/>
      <c r="N65" s="327"/>
      <c r="O65" s="328"/>
      <c r="P65" s="328"/>
      <c r="Q65" s="327"/>
      <c r="R65" s="328"/>
      <c r="S65" s="328"/>
      <c r="T65" s="327"/>
      <c r="U65" s="328"/>
      <c r="V65" s="328"/>
      <c r="W65" s="327"/>
      <c r="X65" s="328"/>
      <c r="Y65" s="328"/>
      <c r="Z65" s="328"/>
      <c r="AA65" s="327"/>
      <c r="AB65" s="328"/>
      <c r="AC65" s="329"/>
      <c r="AD65" s="212" t="s">
        <v>164</v>
      </c>
    </row>
    <row r="66" spans="1:30" ht="18" customHeight="1">
      <c r="A66" s="673" t="s">
        <v>130</v>
      </c>
      <c r="B66" s="674"/>
      <c r="C66" s="674"/>
      <c r="D66" s="674"/>
      <c r="E66" s="674"/>
      <c r="F66" s="674"/>
      <c r="G66" s="675"/>
      <c r="H66" s="131"/>
      <c r="I66" s="328">
        <v>701</v>
      </c>
      <c r="J66" s="328"/>
      <c r="K66" s="327"/>
      <c r="L66" s="328">
        <v>691</v>
      </c>
      <c r="M66" s="328"/>
      <c r="N66" s="327"/>
      <c r="O66" s="328">
        <v>77</v>
      </c>
      <c r="P66" s="328"/>
      <c r="Q66" s="327"/>
      <c r="R66" s="328">
        <v>707</v>
      </c>
      <c r="S66" s="328"/>
      <c r="T66" s="327"/>
      <c r="U66" s="328">
        <v>0</v>
      </c>
      <c r="V66" s="328"/>
      <c r="W66" s="327"/>
      <c r="X66" s="328">
        <v>0</v>
      </c>
      <c r="Y66" s="328"/>
      <c r="Z66" s="328"/>
      <c r="AA66" s="327"/>
      <c r="AB66" s="328">
        <v>707</v>
      </c>
      <c r="AC66" s="329"/>
      <c r="AD66" s="212" t="s">
        <v>164</v>
      </c>
    </row>
    <row r="67" spans="1:30" ht="18" customHeight="1">
      <c r="A67" s="667"/>
      <c r="B67" s="668"/>
      <c r="C67" s="668"/>
      <c r="D67" s="668"/>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212" t="s">
        <v>9</v>
      </c>
    </row>
    <row r="68" spans="1:30" ht="18" customHeight="1" hidden="1">
      <c r="A68" s="150" t="s">
        <v>137</v>
      </c>
      <c r="B68" s="150"/>
      <c r="C68" s="150"/>
      <c r="D68" s="150"/>
      <c r="E68" s="150"/>
      <c r="F68" s="150"/>
      <c r="G68" s="150"/>
      <c r="H68" s="151"/>
      <c r="I68" s="151"/>
      <c r="J68" s="151"/>
      <c r="K68" s="151"/>
      <c r="L68" s="151"/>
      <c r="M68" s="151"/>
      <c r="N68" s="151"/>
      <c r="O68" s="151"/>
      <c r="P68" s="151"/>
      <c r="Q68" s="151"/>
      <c r="R68" s="151"/>
      <c r="S68" s="151"/>
      <c r="T68" s="151"/>
      <c r="U68" s="151"/>
      <c r="V68" s="151"/>
      <c r="W68" s="151"/>
      <c r="X68" s="151"/>
      <c r="Y68" s="151"/>
      <c r="Z68" s="151"/>
      <c r="AA68" s="151"/>
      <c r="AB68" s="151"/>
      <c r="AC68" s="151"/>
      <c r="AD68" s="212" t="s">
        <v>164</v>
      </c>
    </row>
    <row r="69" spans="1:30" ht="18" customHeight="1" hidden="1">
      <c r="A69" s="99"/>
      <c r="B69" s="100"/>
      <c r="C69" s="100"/>
      <c r="D69" s="100"/>
      <c r="E69" s="100"/>
      <c r="F69" s="100"/>
      <c r="G69" s="100"/>
      <c r="H69" s="101" t="s">
        <v>110</v>
      </c>
      <c r="I69" s="102"/>
      <c r="J69" s="102"/>
      <c r="K69" s="101" t="s">
        <v>111</v>
      </c>
      <c r="L69" s="102"/>
      <c r="M69" s="102"/>
      <c r="N69" s="104">
        <v>2008</v>
      </c>
      <c r="O69" s="105"/>
      <c r="P69" s="105"/>
      <c r="Q69" s="104">
        <v>2008</v>
      </c>
      <c r="R69" s="105"/>
      <c r="S69" s="105"/>
      <c r="T69" s="104">
        <v>2008</v>
      </c>
      <c r="U69" s="105"/>
      <c r="V69" s="105"/>
      <c r="W69" s="104">
        <v>2008</v>
      </c>
      <c r="X69" s="105"/>
      <c r="Y69" s="105"/>
      <c r="Z69" s="103"/>
      <c r="AA69" s="104">
        <v>2008</v>
      </c>
      <c r="AB69" s="105"/>
      <c r="AC69" s="105"/>
      <c r="AD69" s="212" t="s">
        <v>164</v>
      </c>
    </row>
    <row r="70" spans="1:30" ht="18" customHeight="1" hidden="1">
      <c r="A70" s="106"/>
      <c r="B70" s="107"/>
      <c r="C70" s="108"/>
      <c r="D70" s="108"/>
      <c r="E70" s="109"/>
      <c r="F70" s="107"/>
      <c r="G70" s="109"/>
      <c r="H70" s="110" t="s">
        <v>140</v>
      </c>
      <c r="I70" s="111"/>
      <c r="J70" s="111"/>
      <c r="K70" s="110" t="s">
        <v>138</v>
      </c>
      <c r="L70" s="111"/>
      <c r="M70" s="111"/>
      <c r="N70" s="110" t="s">
        <v>183</v>
      </c>
      <c r="O70" s="113"/>
      <c r="P70" s="113"/>
      <c r="Q70" s="110" t="s">
        <v>153</v>
      </c>
      <c r="R70" s="111"/>
      <c r="S70" s="111"/>
      <c r="T70" s="110" t="s">
        <v>154</v>
      </c>
      <c r="U70" s="113"/>
      <c r="V70" s="113"/>
      <c r="W70" s="110" t="s">
        <v>160</v>
      </c>
      <c r="X70" s="113"/>
      <c r="Y70" s="113"/>
      <c r="Z70" s="112"/>
      <c r="AA70" s="110" t="s">
        <v>148</v>
      </c>
      <c r="AB70" s="111"/>
      <c r="AC70" s="111"/>
      <c r="AD70" s="212" t="s">
        <v>164</v>
      </c>
    </row>
    <row r="71" spans="1:30" ht="18" customHeight="1" hidden="1" thickBot="1">
      <c r="A71" s="114" t="s">
        <v>149</v>
      </c>
      <c r="B71" s="115"/>
      <c r="C71" s="115"/>
      <c r="D71" s="115"/>
      <c r="E71" s="115"/>
      <c r="F71" s="115"/>
      <c r="G71" s="115"/>
      <c r="H71" s="116" t="s">
        <v>150</v>
      </c>
      <c r="I71" s="117" t="s">
        <v>40</v>
      </c>
      <c r="J71" s="118" t="s">
        <v>152</v>
      </c>
      <c r="K71" s="116" t="s">
        <v>150</v>
      </c>
      <c r="L71" s="117" t="s">
        <v>40</v>
      </c>
      <c r="M71" s="118" t="s">
        <v>152</v>
      </c>
      <c r="N71" s="116" t="s">
        <v>150</v>
      </c>
      <c r="O71" s="117" t="s">
        <v>40</v>
      </c>
      <c r="P71" s="118" t="s">
        <v>152</v>
      </c>
      <c r="Q71" s="116" t="s">
        <v>150</v>
      </c>
      <c r="R71" s="117" t="s">
        <v>40</v>
      </c>
      <c r="S71" s="118" t="s">
        <v>152</v>
      </c>
      <c r="T71" s="116" t="s">
        <v>150</v>
      </c>
      <c r="U71" s="117" t="s">
        <v>40</v>
      </c>
      <c r="V71" s="118" t="s">
        <v>152</v>
      </c>
      <c r="W71" s="116" t="s">
        <v>150</v>
      </c>
      <c r="X71" s="117" t="s">
        <v>40</v>
      </c>
      <c r="Y71" s="118" t="s">
        <v>152</v>
      </c>
      <c r="Z71" s="119"/>
      <c r="AA71" s="116" t="s">
        <v>150</v>
      </c>
      <c r="AB71" s="117" t="s">
        <v>40</v>
      </c>
      <c r="AC71" s="118" t="s">
        <v>152</v>
      </c>
      <c r="AD71" s="212" t="s">
        <v>164</v>
      </c>
    </row>
    <row r="72" spans="1:30" ht="18" customHeight="1" hidden="1">
      <c r="A72" s="121"/>
      <c r="B72" s="661" t="s">
        <v>90</v>
      </c>
      <c r="C72" s="661"/>
      <c r="D72" s="661"/>
      <c r="E72" s="661"/>
      <c r="F72" s="661"/>
      <c r="G72" s="662"/>
      <c r="H72" s="124"/>
      <c r="I72" s="125"/>
      <c r="J72" s="126">
        <v>0</v>
      </c>
      <c r="K72" s="124"/>
      <c r="L72" s="125"/>
      <c r="M72" s="126">
        <v>0</v>
      </c>
      <c r="N72" s="124"/>
      <c r="O72" s="125"/>
      <c r="P72" s="126">
        <v>0</v>
      </c>
      <c r="Q72" s="124">
        <v>0</v>
      </c>
      <c r="R72" s="125">
        <v>0</v>
      </c>
      <c r="S72" s="125">
        <v>0</v>
      </c>
      <c r="T72" s="124">
        <v>0</v>
      </c>
      <c r="U72" s="125">
        <v>0</v>
      </c>
      <c r="V72" s="126">
        <v>0</v>
      </c>
      <c r="W72" s="124">
        <v>0</v>
      </c>
      <c r="X72" s="125">
        <v>0</v>
      </c>
      <c r="Y72" s="126">
        <v>0</v>
      </c>
      <c r="Z72" s="125"/>
      <c r="AA72" s="124">
        <v>0</v>
      </c>
      <c r="AB72" s="125">
        <v>0</v>
      </c>
      <c r="AC72" s="126">
        <v>0</v>
      </c>
      <c r="AD72" s="212" t="s">
        <v>164</v>
      </c>
    </row>
    <row r="73" spans="1:30" ht="18" customHeight="1" hidden="1">
      <c r="A73" s="121"/>
      <c r="B73" s="665" t="s">
        <v>91</v>
      </c>
      <c r="C73" s="665"/>
      <c r="D73" s="665"/>
      <c r="E73" s="665"/>
      <c r="F73" s="665"/>
      <c r="G73" s="666"/>
      <c r="H73" s="124"/>
      <c r="I73" s="125"/>
      <c r="J73" s="125"/>
      <c r="K73" s="124"/>
      <c r="L73" s="125"/>
      <c r="M73" s="125"/>
      <c r="N73" s="124"/>
      <c r="O73" s="125"/>
      <c r="P73" s="125"/>
      <c r="Q73" s="124">
        <v>0</v>
      </c>
      <c r="R73" s="125">
        <v>0</v>
      </c>
      <c r="S73" s="125">
        <v>0</v>
      </c>
      <c r="T73" s="124"/>
      <c r="U73" s="125"/>
      <c r="V73" s="125"/>
      <c r="W73" s="124"/>
      <c r="X73" s="125"/>
      <c r="Y73" s="125"/>
      <c r="Z73" s="125"/>
      <c r="AA73" s="124">
        <v>0</v>
      </c>
      <c r="AB73" s="125">
        <v>0</v>
      </c>
      <c r="AC73" s="125">
        <v>0</v>
      </c>
      <c r="AD73" s="212" t="s">
        <v>164</v>
      </c>
    </row>
    <row r="74" spans="1:30" ht="18" customHeight="1" hidden="1">
      <c r="A74" s="121"/>
      <c r="B74" s="665" t="s">
        <v>92</v>
      </c>
      <c r="C74" s="665"/>
      <c r="D74" s="665"/>
      <c r="E74" s="665"/>
      <c r="F74" s="665"/>
      <c r="G74" s="666"/>
      <c r="H74" s="124"/>
      <c r="I74" s="125"/>
      <c r="J74" s="125"/>
      <c r="K74" s="124"/>
      <c r="L74" s="125"/>
      <c r="M74" s="125"/>
      <c r="N74" s="124"/>
      <c r="O74" s="125"/>
      <c r="P74" s="125"/>
      <c r="Q74" s="124">
        <v>0</v>
      </c>
      <c r="R74" s="125">
        <v>0</v>
      </c>
      <c r="S74" s="125">
        <v>0</v>
      </c>
      <c r="T74" s="124"/>
      <c r="U74" s="125"/>
      <c r="V74" s="125"/>
      <c r="W74" s="124"/>
      <c r="X74" s="125"/>
      <c r="Y74" s="125"/>
      <c r="Z74" s="125"/>
      <c r="AA74" s="124">
        <v>0</v>
      </c>
      <c r="AB74" s="125">
        <v>0</v>
      </c>
      <c r="AC74" s="125">
        <v>0</v>
      </c>
      <c r="AD74" s="212" t="s">
        <v>164</v>
      </c>
    </row>
    <row r="75" spans="1:30" ht="18" customHeight="1" hidden="1">
      <c r="A75" s="127"/>
      <c r="B75" s="663" t="s">
        <v>93</v>
      </c>
      <c r="C75" s="663"/>
      <c r="D75" s="663"/>
      <c r="E75" s="663"/>
      <c r="F75" s="663"/>
      <c r="G75" s="664"/>
      <c r="H75" s="130"/>
      <c r="I75" s="112"/>
      <c r="J75" s="112"/>
      <c r="K75" s="130"/>
      <c r="L75" s="112"/>
      <c r="M75" s="112"/>
      <c r="N75" s="130"/>
      <c r="O75" s="112"/>
      <c r="P75" s="112"/>
      <c r="Q75" s="130">
        <v>0</v>
      </c>
      <c r="R75" s="112">
        <v>0</v>
      </c>
      <c r="S75" s="112">
        <v>0</v>
      </c>
      <c r="T75" s="130"/>
      <c r="U75" s="112"/>
      <c r="V75" s="112"/>
      <c r="W75" s="130"/>
      <c r="X75" s="112"/>
      <c r="Y75" s="112"/>
      <c r="Z75" s="112"/>
      <c r="AA75" s="130">
        <v>0</v>
      </c>
      <c r="AB75" s="112">
        <v>0</v>
      </c>
      <c r="AC75" s="112">
        <v>0</v>
      </c>
      <c r="AD75" s="212" t="s">
        <v>164</v>
      </c>
    </row>
    <row r="76" spans="1:30" ht="18" customHeight="1" hidden="1">
      <c r="A76" s="131"/>
      <c r="B76" s="132"/>
      <c r="C76" s="132" t="s">
        <v>41</v>
      </c>
      <c r="D76" s="133"/>
      <c r="E76" s="133"/>
      <c r="F76" s="133"/>
      <c r="G76" s="132"/>
      <c r="H76" s="134">
        <v>0</v>
      </c>
      <c r="I76" s="135">
        <v>0</v>
      </c>
      <c r="J76" s="135">
        <v>0</v>
      </c>
      <c r="K76" s="134">
        <v>0</v>
      </c>
      <c r="L76" s="135">
        <v>0</v>
      </c>
      <c r="M76" s="135">
        <v>0</v>
      </c>
      <c r="N76" s="134">
        <v>0</v>
      </c>
      <c r="O76" s="135">
        <v>0</v>
      </c>
      <c r="P76" s="135">
        <v>0</v>
      </c>
      <c r="Q76" s="134">
        <v>0</v>
      </c>
      <c r="R76" s="135">
        <v>0</v>
      </c>
      <c r="S76" s="135">
        <v>0</v>
      </c>
      <c r="T76" s="134">
        <v>0</v>
      </c>
      <c r="U76" s="135">
        <v>0</v>
      </c>
      <c r="V76" s="135">
        <v>0</v>
      </c>
      <c r="W76" s="134">
        <v>0</v>
      </c>
      <c r="X76" s="135">
        <v>0</v>
      </c>
      <c r="Y76" s="135">
        <v>0</v>
      </c>
      <c r="Z76" s="135"/>
      <c r="AA76" s="134">
        <v>0</v>
      </c>
      <c r="AB76" s="135">
        <v>0</v>
      </c>
      <c r="AC76" s="135">
        <v>0</v>
      </c>
      <c r="AD76" s="212" t="s">
        <v>164</v>
      </c>
    </row>
    <row r="77" spans="1:30" ht="18" customHeight="1" hidden="1">
      <c r="A77" s="106"/>
      <c r="B77" s="109"/>
      <c r="C77" s="109"/>
      <c r="D77" s="109"/>
      <c r="E77" s="109"/>
      <c r="F77" s="109"/>
      <c r="G77" s="109"/>
      <c r="H77" s="136"/>
      <c r="I77" s="137"/>
      <c r="J77" s="137"/>
      <c r="K77" s="136"/>
      <c r="L77" s="137"/>
      <c r="M77" s="137"/>
      <c r="N77" s="136"/>
      <c r="O77" s="137"/>
      <c r="P77" s="137"/>
      <c r="Q77" s="136"/>
      <c r="R77" s="137"/>
      <c r="S77" s="137"/>
      <c r="T77" s="136"/>
      <c r="U77" s="137"/>
      <c r="V77" s="137"/>
      <c r="W77" s="136"/>
      <c r="X77" s="137"/>
      <c r="Y77" s="137"/>
      <c r="Z77" s="137"/>
      <c r="AA77" s="136"/>
      <c r="AB77" s="137"/>
      <c r="AC77" s="137"/>
      <c r="AD77" s="212" t="s">
        <v>164</v>
      </c>
    </row>
    <row r="78" spans="1:30" ht="18" customHeight="1" hidden="1">
      <c r="A78" s="131" t="s">
        <v>128</v>
      </c>
      <c r="B78" s="128"/>
      <c r="C78" s="129"/>
      <c r="D78" s="129"/>
      <c r="E78" s="129"/>
      <c r="F78" s="129"/>
      <c r="G78" s="128"/>
      <c r="H78" s="130"/>
      <c r="I78" s="112"/>
      <c r="J78" s="112"/>
      <c r="K78" s="130"/>
      <c r="L78" s="112"/>
      <c r="M78" s="112"/>
      <c r="N78" s="130"/>
      <c r="O78" s="112"/>
      <c r="P78" s="112"/>
      <c r="Q78" s="130"/>
      <c r="R78" s="112">
        <v>0</v>
      </c>
      <c r="S78" s="112"/>
      <c r="T78" s="130"/>
      <c r="U78" s="112"/>
      <c r="V78" s="112"/>
      <c r="W78" s="130"/>
      <c r="X78" s="112"/>
      <c r="Y78" s="112"/>
      <c r="Z78" s="112"/>
      <c r="AA78" s="130"/>
      <c r="AB78" s="112">
        <v>0</v>
      </c>
      <c r="AC78" s="112"/>
      <c r="AD78" s="212" t="s">
        <v>164</v>
      </c>
    </row>
    <row r="79" spans="1:30" ht="18" customHeight="1" hidden="1">
      <c r="A79" s="121"/>
      <c r="B79" s="122" t="s">
        <v>131</v>
      </c>
      <c r="C79" s="123"/>
      <c r="D79" s="123"/>
      <c r="E79" s="123"/>
      <c r="F79" s="123"/>
      <c r="G79" s="122"/>
      <c r="H79" s="124"/>
      <c r="I79" s="125">
        <v>0</v>
      </c>
      <c r="J79" s="125"/>
      <c r="K79" s="124"/>
      <c r="L79" s="125">
        <v>0</v>
      </c>
      <c r="M79" s="125"/>
      <c r="N79" s="124"/>
      <c r="O79" s="125">
        <v>0</v>
      </c>
      <c r="P79" s="125"/>
      <c r="Q79" s="124"/>
      <c r="R79" s="125">
        <v>0</v>
      </c>
      <c r="S79" s="125"/>
      <c r="T79" s="124"/>
      <c r="U79" s="125">
        <v>0</v>
      </c>
      <c r="V79" s="125"/>
      <c r="W79" s="124"/>
      <c r="X79" s="125">
        <v>0</v>
      </c>
      <c r="Y79" s="125"/>
      <c r="Z79" s="125"/>
      <c r="AA79" s="124"/>
      <c r="AB79" s="125">
        <v>0</v>
      </c>
      <c r="AC79" s="125"/>
      <c r="AD79" s="212" t="s">
        <v>164</v>
      </c>
    </row>
    <row r="80" spans="1:30" ht="18" customHeight="1" hidden="1">
      <c r="A80" s="106"/>
      <c r="B80" s="109"/>
      <c r="C80" s="109"/>
      <c r="D80" s="109"/>
      <c r="E80" s="109"/>
      <c r="F80" s="109"/>
      <c r="G80" s="109"/>
      <c r="H80" s="136"/>
      <c r="I80" s="137"/>
      <c r="J80" s="137"/>
      <c r="K80" s="136"/>
      <c r="L80" s="137"/>
      <c r="M80" s="137"/>
      <c r="N80" s="136"/>
      <c r="O80" s="137"/>
      <c r="P80" s="137"/>
      <c r="Q80" s="136"/>
      <c r="R80" s="137"/>
      <c r="S80" s="137"/>
      <c r="T80" s="136"/>
      <c r="U80" s="137"/>
      <c r="V80" s="137"/>
      <c r="W80" s="136"/>
      <c r="X80" s="137"/>
      <c r="Y80" s="137"/>
      <c r="Z80" s="137"/>
      <c r="AA80" s="136"/>
      <c r="AB80" s="137"/>
      <c r="AC80" s="137"/>
      <c r="AD80" s="212" t="s">
        <v>164</v>
      </c>
    </row>
    <row r="81" spans="1:30" ht="18" customHeight="1" hidden="1">
      <c r="A81" s="121"/>
      <c r="B81" s="122" t="s">
        <v>129</v>
      </c>
      <c r="C81" s="122"/>
      <c r="D81" s="122"/>
      <c r="E81" s="122"/>
      <c r="F81" s="122"/>
      <c r="G81" s="122"/>
      <c r="H81" s="124"/>
      <c r="I81" s="125"/>
      <c r="J81" s="125"/>
      <c r="K81" s="124"/>
      <c r="L81" s="125"/>
      <c r="M81" s="125"/>
      <c r="N81" s="124"/>
      <c r="O81" s="125"/>
      <c r="P81" s="125"/>
      <c r="Q81" s="124"/>
      <c r="R81" s="125"/>
      <c r="S81" s="125"/>
      <c r="T81" s="124"/>
      <c r="U81" s="125"/>
      <c r="V81" s="125"/>
      <c r="W81" s="124"/>
      <c r="X81" s="125"/>
      <c r="Y81" s="125"/>
      <c r="Z81" s="125"/>
      <c r="AA81" s="124"/>
      <c r="AB81" s="125"/>
      <c r="AC81" s="125"/>
      <c r="AD81" s="212" t="s">
        <v>164</v>
      </c>
    </row>
    <row r="82" spans="1:30" ht="18" customHeight="1" hidden="1">
      <c r="A82" s="121"/>
      <c r="B82" s="123"/>
      <c r="C82" s="122" t="s">
        <v>45</v>
      </c>
      <c r="D82" s="123"/>
      <c r="E82" s="123"/>
      <c r="F82" s="123"/>
      <c r="G82" s="122"/>
      <c r="H82" s="124"/>
      <c r="I82" s="125"/>
      <c r="J82" s="125"/>
      <c r="K82" s="124"/>
      <c r="L82" s="125"/>
      <c r="M82" s="125"/>
      <c r="N82" s="124"/>
      <c r="O82" s="125">
        <v>0</v>
      </c>
      <c r="P82" s="125"/>
      <c r="Q82" s="124"/>
      <c r="R82" s="125"/>
      <c r="S82" s="125"/>
      <c r="T82" s="124"/>
      <c r="U82" s="125">
        <v>0</v>
      </c>
      <c r="V82" s="125"/>
      <c r="W82" s="124"/>
      <c r="X82" s="125">
        <v>0</v>
      </c>
      <c r="Y82" s="125"/>
      <c r="Z82" s="125"/>
      <c r="AA82" s="124"/>
      <c r="AB82" s="125"/>
      <c r="AC82" s="125"/>
      <c r="AD82" s="212" t="s">
        <v>164</v>
      </c>
    </row>
    <row r="83" spans="1:30" ht="18" customHeight="1" hidden="1">
      <c r="A83" s="131"/>
      <c r="B83" s="129"/>
      <c r="C83" s="128" t="s">
        <v>95</v>
      </c>
      <c r="D83" s="129"/>
      <c r="E83" s="129"/>
      <c r="F83" s="129"/>
      <c r="G83" s="128"/>
      <c r="H83" s="130"/>
      <c r="I83" s="112"/>
      <c r="J83" s="112"/>
      <c r="K83" s="130"/>
      <c r="L83" s="112"/>
      <c r="M83" s="112"/>
      <c r="N83" s="130"/>
      <c r="O83" s="112">
        <v>0</v>
      </c>
      <c r="P83" s="112"/>
      <c r="Q83" s="130"/>
      <c r="R83" s="112"/>
      <c r="S83" s="112"/>
      <c r="T83" s="130"/>
      <c r="U83" s="112">
        <v>0</v>
      </c>
      <c r="V83" s="112"/>
      <c r="W83" s="130"/>
      <c r="X83" s="112">
        <v>0</v>
      </c>
      <c r="Y83" s="112"/>
      <c r="Z83" s="112"/>
      <c r="AA83" s="130"/>
      <c r="AB83" s="112"/>
      <c r="AC83" s="112"/>
      <c r="AD83" s="212" t="s">
        <v>164</v>
      </c>
    </row>
    <row r="84" spans="1:30" ht="18" customHeight="1" hidden="1">
      <c r="A84" s="131"/>
      <c r="B84" s="128" t="s">
        <v>130</v>
      </c>
      <c r="C84" s="129"/>
      <c r="D84" s="129"/>
      <c r="E84" s="129"/>
      <c r="F84" s="129"/>
      <c r="G84" s="128"/>
      <c r="H84" s="130"/>
      <c r="I84" s="112">
        <v>0</v>
      </c>
      <c r="J84" s="112"/>
      <c r="K84" s="130"/>
      <c r="L84" s="112">
        <v>0</v>
      </c>
      <c r="M84" s="112"/>
      <c r="N84" s="130"/>
      <c r="O84" s="112">
        <v>0</v>
      </c>
      <c r="P84" s="112"/>
      <c r="Q84" s="130"/>
      <c r="R84" s="112">
        <v>0</v>
      </c>
      <c r="S84" s="112"/>
      <c r="T84" s="130"/>
      <c r="U84" s="112">
        <v>0</v>
      </c>
      <c r="V84" s="112"/>
      <c r="W84" s="130"/>
      <c r="X84" s="112">
        <v>0</v>
      </c>
      <c r="Y84" s="112"/>
      <c r="Z84" s="112"/>
      <c r="AA84" s="130"/>
      <c r="AB84" s="112">
        <v>0</v>
      </c>
      <c r="AC84" s="112"/>
      <c r="AD84" s="212" t="s">
        <v>164</v>
      </c>
    </row>
    <row r="85" spans="3:30" ht="18" customHeight="1">
      <c r="C85" s="6"/>
      <c r="D85" s="6"/>
      <c r="E85" s="6"/>
      <c r="F85" s="6"/>
      <c r="AD85" s="212"/>
    </row>
    <row r="86" spans="1:30" ht="18" customHeight="1">
      <c r="A86" s="345"/>
      <c r="C86" s="6"/>
      <c r="D86" s="6"/>
      <c r="E86" s="6"/>
      <c r="F86" s="6"/>
      <c r="AD86" s="212"/>
    </row>
    <row r="87" ht="15.75">
      <c r="AD87" s="212"/>
    </row>
  </sheetData>
  <sheetProtection/>
  <mergeCells count="103">
    <mergeCell ref="A23:Y23"/>
    <mergeCell ref="A34:Y34"/>
    <mergeCell ref="A59:G60"/>
    <mergeCell ref="H53:J54"/>
    <mergeCell ref="K53:M54"/>
    <mergeCell ref="N53:P54"/>
    <mergeCell ref="Q53:S54"/>
    <mergeCell ref="J59:J60"/>
    <mergeCell ref="A53:G55"/>
    <mergeCell ref="A58:G58"/>
    <mergeCell ref="A61:G61"/>
    <mergeCell ref="A47:AC47"/>
    <mergeCell ref="A56:G56"/>
    <mergeCell ref="A57:G57"/>
    <mergeCell ref="T53:V54"/>
    <mergeCell ref="W53:Y54"/>
    <mergeCell ref="P59:P60"/>
    <mergeCell ref="R59:R60"/>
    <mergeCell ref="AC59:AC60"/>
    <mergeCell ref="K59:K60"/>
    <mergeCell ref="L62:L63"/>
    <mergeCell ref="O59:O60"/>
    <mergeCell ref="K62:K63"/>
    <mergeCell ref="L59:L60"/>
    <mergeCell ref="M59:M60"/>
    <mergeCell ref="A33:Y33"/>
    <mergeCell ref="A35:Y35"/>
    <mergeCell ref="A39:Y39"/>
    <mergeCell ref="A38:Y38"/>
    <mergeCell ref="M62:M63"/>
    <mergeCell ref="A27:Y27"/>
    <mergeCell ref="O62:O63"/>
    <mergeCell ref="N62:N63"/>
    <mergeCell ref="H59:H60"/>
    <mergeCell ref="I59:I60"/>
    <mergeCell ref="I62:I63"/>
    <mergeCell ref="A62:G63"/>
    <mergeCell ref="R62:R63"/>
    <mergeCell ref="Q62:Q63"/>
    <mergeCell ref="P62:P63"/>
    <mergeCell ref="A22:Y22"/>
    <mergeCell ref="AA53:AC54"/>
    <mergeCell ref="A44:AC44"/>
    <mergeCell ref="A45:AC45"/>
    <mergeCell ref="A36:Y36"/>
    <mergeCell ref="A37:Y37"/>
    <mergeCell ref="A30:Y30"/>
    <mergeCell ref="A40:Y40"/>
    <mergeCell ref="A31:Y31"/>
    <mergeCell ref="A46:AC46"/>
    <mergeCell ref="A19:Y19"/>
    <mergeCell ref="A29:Y29"/>
    <mergeCell ref="A64:G64"/>
    <mergeCell ref="H62:H63"/>
    <mergeCell ref="A25:Y25"/>
    <mergeCell ref="A24:Y24"/>
    <mergeCell ref="A20:Y20"/>
    <mergeCell ref="A21:Y21"/>
    <mergeCell ref="A28:Y28"/>
    <mergeCell ref="A26:Y26"/>
    <mergeCell ref="A67:AC67"/>
    <mergeCell ref="A65:G65"/>
    <mergeCell ref="B74:G74"/>
    <mergeCell ref="A66:G66"/>
    <mergeCell ref="B72:G72"/>
    <mergeCell ref="B75:G75"/>
    <mergeCell ref="B73:G73"/>
    <mergeCell ref="A4:AC4"/>
    <mergeCell ref="A5:AC5"/>
    <mergeCell ref="A6:AC6"/>
    <mergeCell ref="A7:AC7"/>
    <mergeCell ref="A16:Y16"/>
    <mergeCell ref="A18:Y18"/>
    <mergeCell ref="AB12:AB13"/>
    <mergeCell ref="AA12:AA13"/>
    <mergeCell ref="AA11:AC11"/>
    <mergeCell ref="J62:J63"/>
    <mergeCell ref="A1:AC1"/>
    <mergeCell ref="A14:Y14"/>
    <mergeCell ref="A17:Y17"/>
    <mergeCell ref="A15:Y15"/>
    <mergeCell ref="AC12:AC13"/>
    <mergeCell ref="AA59:AA60"/>
    <mergeCell ref="AB59:AB60"/>
    <mergeCell ref="U59:U60"/>
    <mergeCell ref="V59:V60"/>
    <mergeCell ref="W59:W60"/>
    <mergeCell ref="AA62:AA63"/>
    <mergeCell ref="AB62:AB63"/>
    <mergeCell ref="AC62:AC63"/>
    <mergeCell ref="Y62:Y63"/>
    <mergeCell ref="W62:W63"/>
    <mergeCell ref="Y59:Y60"/>
    <mergeCell ref="X59:X60"/>
    <mergeCell ref="X62:X63"/>
    <mergeCell ref="V62:V63"/>
    <mergeCell ref="S59:S60"/>
    <mergeCell ref="T59:T60"/>
    <mergeCell ref="S62:S63"/>
    <mergeCell ref="N59:N60"/>
    <mergeCell ref="Q59:Q60"/>
    <mergeCell ref="U62:U63"/>
    <mergeCell ref="T62:T63"/>
  </mergeCells>
  <printOptions horizontalCentered="1"/>
  <pageMargins left="0.5" right="0.4" top="0.5" bottom="0.25" header="0" footer="0"/>
  <pageSetup firstPageNumber="8" useFirstPageNumber="1" fitToHeight="0" fitToWidth="1" horizontalDpi="300" verticalDpi="300" orientation="landscape" scale="55" r:id="rId1"/>
  <headerFooter alignWithMargins="0">
    <oddFooter>&amp;C&amp;"Times New Roman,Regular"Exhibit B - Summary of Requirements</oddFooter>
  </headerFooter>
  <rowBreaks count="1" manualBreakCount="1">
    <brk id="42" max="28" man="1"/>
  </rowBreaks>
</worksheet>
</file>

<file path=xl/worksheets/sheet10.xml><?xml version="1.0" encoding="utf-8"?>
<worksheet xmlns="http://schemas.openxmlformats.org/spreadsheetml/2006/main" xmlns:r="http://schemas.openxmlformats.org/officeDocument/2006/relationships">
  <sheetPr codeName="Sheet13">
    <pageSetUpPr fitToPage="1"/>
  </sheetPr>
  <dimension ref="A1:AG26"/>
  <sheetViews>
    <sheetView showGridLines="0" showOutlineSymbols="0" view="pageBreakPreview" zoomScaleSheetLayoutView="100" zoomScalePageLayoutView="0" workbookViewId="0" topLeftCell="A1">
      <selection activeCell="Q25" sqref="Q25"/>
    </sheetView>
  </sheetViews>
  <sheetFormatPr defaultColWidth="9.6640625" defaultRowHeight="15"/>
  <cols>
    <col min="1" max="1" width="4.4453125" style="401" customWidth="1"/>
    <col min="2" max="2" width="29.21484375" style="401" customWidth="1"/>
    <col min="3" max="3" width="24.21484375" style="401" customWidth="1"/>
    <col min="4" max="5" width="5.6640625" style="401" customWidth="1"/>
    <col min="6" max="6" width="7.6640625" style="401" customWidth="1"/>
    <col min="7" max="8" width="5.6640625" style="401" customWidth="1"/>
    <col min="9" max="9" width="7.6640625" style="401" customWidth="1"/>
    <col min="10" max="11" width="5.6640625" style="401" customWidth="1"/>
    <col min="12" max="12" width="7.6640625" style="401" customWidth="1"/>
    <col min="13" max="14" width="5.6640625" style="401" customWidth="1"/>
    <col min="15" max="15" width="7.6640625" style="401" customWidth="1"/>
    <col min="16" max="16" width="1.2265625" style="531" customWidth="1"/>
    <col min="17" max="17" width="27.5546875" style="401" customWidth="1"/>
    <col min="18" max="21" width="7.6640625" style="401" customWidth="1"/>
    <col min="22" max="22" width="3.6640625" style="401" customWidth="1"/>
    <col min="23" max="25" width="7.6640625" style="401" customWidth="1"/>
    <col min="26" max="26" width="3.6640625" style="401" customWidth="1"/>
    <col min="27" max="29" width="7.6640625" style="401" customWidth="1"/>
    <col min="30" max="30" width="3.6640625" style="401" customWidth="1"/>
    <col min="31" max="33" width="7.6640625" style="401" customWidth="1"/>
    <col min="34" max="16384" width="9.6640625" style="401" customWidth="1"/>
  </cols>
  <sheetData>
    <row r="1" spans="1:22" ht="20.25">
      <c r="A1" s="845" t="s">
        <v>15</v>
      </c>
      <c r="B1" s="928"/>
      <c r="C1" s="928"/>
      <c r="D1" s="928"/>
      <c r="E1" s="928"/>
      <c r="F1" s="928"/>
      <c r="G1" s="928"/>
      <c r="H1" s="928"/>
      <c r="I1" s="928"/>
      <c r="J1" s="928"/>
      <c r="K1" s="928"/>
      <c r="L1" s="928"/>
      <c r="M1" s="928"/>
      <c r="N1" s="928"/>
      <c r="O1" s="928"/>
      <c r="P1" s="514" t="s">
        <v>164</v>
      </c>
      <c r="Q1" s="404"/>
      <c r="R1" s="404"/>
      <c r="S1" s="404"/>
      <c r="T1" s="404"/>
      <c r="U1" s="404"/>
      <c r="V1" s="404"/>
    </row>
    <row r="2" spans="1:22" ht="13.5" customHeight="1">
      <c r="A2" s="487"/>
      <c r="B2" s="404"/>
      <c r="C2" s="404"/>
      <c r="D2" s="404"/>
      <c r="E2" s="404"/>
      <c r="F2" s="404"/>
      <c r="G2" s="404"/>
      <c r="H2" s="404"/>
      <c r="I2" s="404"/>
      <c r="J2" s="404"/>
      <c r="K2" s="404"/>
      <c r="L2" s="404"/>
      <c r="M2" s="404"/>
      <c r="N2" s="404"/>
      <c r="O2" s="404"/>
      <c r="P2" s="514" t="s">
        <v>164</v>
      </c>
      <c r="Q2" s="404"/>
      <c r="R2" s="404"/>
      <c r="S2" s="404"/>
      <c r="T2" s="404"/>
      <c r="U2" s="404"/>
      <c r="V2" s="404"/>
    </row>
    <row r="3" spans="1:22" ht="18.75">
      <c r="A3" s="847" t="s">
        <v>89</v>
      </c>
      <c r="B3" s="848"/>
      <c r="C3" s="848"/>
      <c r="D3" s="848"/>
      <c r="E3" s="848"/>
      <c r="F3" s="848"/>
      <c r="G3" s="848"/>
      <c r="H3" s="848"/>
      <c r="I3" s="848"/>
      <c r="J3" s="848"/>
      <c r="K3" s="848"/>
      <c r="L3" s="848"/>
      <c r="M3" s="848"/>
      <c r="N3" s="848"/>
      <c r="O3" s="848"/>
      <c r="P3" s="514" t="s">
        <v>164</v>
      </c>
      <c r="Q3" s="404"/>
      <c r="R3" s="404"/>
      <c r="S3" s="404"/>
      <c r="T3" s="404"/>
      <c r="U3" s="404"/>
      <c r="V3" s="404"/>
    </row>
    <row r="4" spans="1:22" ht="16.5">
      <c r="A4" s="849" t="s">
        <v>187</v>
      </c>
      <c r="B4" s="808"/>
      <c r="C4" s="808"/>
      <c r="D4" s="808"/>
      <c r="E4" s="808"/>
      <c r="F4" s="808"/>
      <c r="G4" s="808"/>
      <c r="H4" s="808"/>
      <c r="I4" s="808"/>
      <c r="J4" s="808"/>
      <c r="K4" s="808"/>
      <c r="L4" s="808"/>
      <c r="M4" s="808"/>
      <c r="N4" s="808"/>
      <c r="O4" s="808"/>
      <c r="P4" s="514" t="s">
        <v>164</v>
      </c>
      <c r="Q4" s="404"/>
      <c r="R4" s="404"/>
      <c r="S4" s="404"/>
      <c r="T4" s="404"/>
      <c r="U4" s="404"/>
      <c r="V4" s="404"/>
    </row>
    <row r="5" spans="1:22" ht="16.5">
      <c r="A5" s="849" t="s">
        <v>127</v>
      </c>
      <c r="B5" s="848"/>
      <c r="C5" s="848"/>
      <c r="D5" s="848"/>
      <c r="E5" s="848"/>
      <c r="F5" s="848"/>
      <c r="G5" s="848"/>
      <c r="H5" s="848"/>
      <c r="I5" s="848"/>
      <c r="J5" s="848"/>
      <c r="K5" s="848"/>
      <c r="L5" s="848"/>
      <c r="M5" s="848"/>
      <c r="N5" s="848"/>
      <c r="O5" s="848"/>
      <c r="P5" s="514" t="s">
        <v>164</v>
      </c>
      <c r="Q5" s="404"/>
      <c r="R5" s="404"/>
      <c r="S5" s="404"/>
      <c r="T5" s="404"/>
      <c r="U5" s="404"/>
      <c r="V5" s="404"/>
    </row>
    <row r="6" spans="1:22" ht="15.75">
      <c r="A6" s="929" t="s">
        <v>126</v>
      </c>
      <c r="B6" s="808"/>
      <c r="C6" s="808"/>
      <c r="D6" s="808"/>
      <c r="E6" s="808"/>
      <c r="F6" s="808"/>
      <c r="G6" s="808"/>
      <c r="H6" s="808"/>
      <c r="I6" s="808"/>
      <c r="J6" s="808"/>
      <c r="K6" s="808"/>
      <c r="L6" s="808"/>
      <c r="M6" s="808"/>
      <c r="N6" s="808"/>
      <c r="O6" s="808"/>
      <c r="P6" s="514" t="s">
        <v>164</v>
      </c>
      <c r="Q6" s="404"/>
      <c r="R6" s="404"/>
      <c r="S6" s="404"/>
      <c r="T6" s="404"/>
      <c r="U6" s="404"/>
      <c r="V6" s="404"/>
    </row>
    <row r="7" spans="1:22" ht="15.75">
      <c r="A7" s="404"/>
      <c r="B7" s="404"/>
      <c r="C7" s="404"/>
      <c r="D7" s="404"/>
      <c r="E7" s="404"/>
      <c r="F7" s="404"/>
      <c r="G7" s="405"/>
      <c r="H7" s="405"/>
      <c r="I7" s="405"/>
      <c r="J7" s="404"/>
      <c r="K7" s="404"/>
      <c r="L7" s="404"/>
      <c r="M7" s="404"/>
      <c r="N7" s="404"/>
      <c r="O7" s="404"/>
      <c r="P7" s="514" t="s">
        <v>164</v>
      </c>
      <c r="Q7" s="404"/>
      <c r="R7" s="404"/>
      <c r="S7" s="404"/>
      <c r="T7" s="404"/>
      <c r="U7" s="404"/>
      <c r="V7" s="404"/>
    </row>
    <row r="8" spans="1:22" ht="15.75">
      <c r="A8" s="930" t="s">
        <v>144</v>
      </c>
      <c r="B8" s="852"/>
      <c r="C8" s="853"/>
      <c r="D8" s="923" t="s">
        <v>330</v>
      </c>
      <c r="E8" s="924"/>
      <c r="F8" s="925"/>
      <c r="G8" s="923" t="s">
        <v>331</v>
      </c>
      <c r="H8" s="924"/>
      <c r="I8" s="925"/>
      <c r="J8" s="923" t="s">
        <v>284</v>
      </c>
      <c r="K8" s="924"/>
      <c r="L8" s="925"/>
      <c r="M8" s="923" t="s">
        <v>37</v>
      </c>
      <c r="N8" s="924"/>
      <c r="O8" s="925"/>
      <c r="P8" s="514" t="s">
        <v>164</v>
      </c>
      <c r="Q8" s="404"/>
      <c r="R8" s="404"/>
      <c r="S8" s="404"/>
      <c r="T8" s="404"/>
      <c r="U8" s="404"/>
      <c r="V8" s="404"/>
    </row>
    <row r="9" spans="1:22" ht="16.5" thickBot="1">
      <c r="A9" s="931"/>
      <c r="B9" s="932"/>
      <c r="C9" s="933"/>
      <c r="D9" s="415" t="s">
        <v>150</v>
      </c>
      <c r="E9" s="415" t="s">
        <v>40</v>
      </c>
      <c r="F9" s="415" t="s">
        <v>152</v>
      </c>
      <c r="G9" s="414" t="s">
        <v>150</v>
      </c>
      <c r="H9" s="415" t="s">
        <v>40</v>
      </c>
      <c r="I9" s="415" t="s">
        <v>152</v>
      </c>
      <c r="J9" s="414" t="s">
        <v>150</v>
      </c>
      <c r="K9" s="415" t="s">
        <v>40</v>
      </c>
      <c r="L9" s="415" t="s">
        <v>152</v>
      </c>
      <c r="M9" s="414" t="s">
        <v>150</v>
      </c>
      <c r="N9" s="415" t="s">
        <v>40</v>
      </c>
      <c r="O9" s="416" t="s">
        <v>152</v>
      </c>
      <c r="P9" s="514" t="s">
        <v>164</v>
      </c>
      <c r="Q9" s="404"/>
      <c r="R9" s="404"/>
      <c r="S9" s="404"/>
      <c r="T9" s="404"/>
      <c r="U9" s="404"/>
      <c r="V9" s="404"/>
    </row>
    <row r="10" spans="1:22" ht="15.75">
      <c r="A10" s="515" t="s">
        <v>201</v>
      </c>
      <c r="B10" s="516"/>
      <c r="C10" s="517"/>
      <c r="D10" s="418"/>
      <c r="E10" s="418"/>
      <c r="F10" s="418">
        <v>425</v>
      </c>
      <c r="G10" s="417"/>
      <c r="H10" s="418"/>
      <c r="I10" s="418">
        <v>609</v>
      </c>
      <c r="J10" s="417"/>
      <c r="K10" s="418"/>
      <c r="L10" s="418">
        <v>2000</v>
      </c>
      <c r="M10" s="417">
        <v>0</v>
      </c>
      <c r="N10" s="418">
        <v>0</v>
      </c>
      <c r="O10" s="419">
        <v>1575</v>
      </c>
      <c r="P10" s="514" t="s">
        <v>164</v>
      </c>
      <c r="Q10" s="404"/>
      <c r="R10" s="404"/>
      <c r="S10" s="404"/>
      <c r="T10" s="404"/>
      <c r="U10" s="404"/>
      <c r="V10" s="404"/>
    </row>
    <row r="11" spans="1:22" ht="15.75">
      <c r="A11" s="515" t="s">
        <v>202</v>
      </c>
      <c r="B11" s="516"/>
      <c r="C11" s="517"/>
      <c r="D11" s="418"/>
      <c r="E11" s="418"/>
      <c r="F11" s="418">
        <v>5</v>
      </c>
      <c r="G11" s="417"/>
      <c r="H11" s="418"/>
      <c r="I11" s="418">
        <v>5</v>
      </c>
      <c r="J11" s="417"/>
      <c r="K11" s="418"/>
      <c r="L11" s="418">
        <v>14</v>
      </c>
      <c r="M11" s="417">
        <v>0</v>
      </c>
      <c r="N11" s="418">
        <v>0</v>
      </c>
      <c r="O11" s="419">
        <v>9</v>
      </c>
      <c r="P11" s="514" t="s">
        <v>164</v>
      </c>
      <c r="Q11" s="404"/>
      <c r="R11" s="404"/>
      <c r="S11" s="404"/>
      <c r="T11" s="404"/>
      <c r="U11" s="404"/>
      <c r="V11" s="404"/>
    </row>
    <row r="12" spans="1:22" ht="15.75">
      <c r="A12" s="515" t="s">
        <v>203</v>
      </c>
      <c r="B12" s="516"/>
      <c r="C12" s="517"/>
      <c r="D12" s="418"/>
      <c r="E12" s="418"/>
      <c r="F12" s="418">
        <v>481</v>
      </c>
      <c r="G12" s="417"/>
      <c r="H12" s="418"/>
      <c r="I12" s="418">
        <v>702</v>
      </c>
      <c r="J12" s="417"/>
      <c r="K12" s="418"/>
      <c r="L12" s="418">
        <v>1073</v>
      </c>
      <c r="M12" s="417">
        <v>0</v>
      </c>
      <c r="N12" s="418">
        <v>0</v>
      </c>
      <c r="O12" s="419">
        <v>592</v>
      </c>
      <c r="P12" s="514" t="s">
        <v>164</v>
      </c>
      <c r="Q12" s="404"/>
      <c r="R12" s="404"/>
      <c r="S12" s="404"/>
      <c r="T12" s="404"/>
      <c r="U12" s="404"/>
      <c r="V12" s="404"/>
    </row>
    <row r="13" spans="1:22" ht="15.75">
      <c r="A13" s="515" t="s">
        <v>204</v>
      </c>
      <c r="B13" s="516"/>
      <c r="C13" s="517"/>
      <c r="D13" s="418"/>
      <c r="E13" s="418"/>
      <c r="F13" s="418">
        <v>0</v>
      </c>
      <c r="G13" s="417"/>
      <c r="H13" s="418"/>
      <c r="I13" s="418">
        <v>0</v>
      </c>
      <c r="J13" s="417"/>
      <c r="K13" s="418"/>
      <c r="L13" s="418">
        <v>15</v>
      </c>
      <c r="M13" s="417">
        <v>0</v>
      </c>
      <c r="N13" s="418">
        <v>0</v>
      </c>
      <c r="O13" s="419">
        <v>15</v>
      </c>
      <c r="P13" s="514" t="s">
        <v>164</v>
      </c>
      <c r="Q13" s="404"/>
      <c r="R13" s="404"/>
      <c r="S13" s="404"/>
      <c r="T13" s="404"/>
      <c r="U13" s="404"/>
      <c r="V13" s="404"/>
    </row>
    <row r="14" spans="1:22" ht="15.75">
      <c r="A14" s="515" t="s">
        <v>205</v>
      </c>
      <c r="B14" s="516"/>
      <c r="C14" s="517"/>
      <c r="D14" s="418"/>
      <c r="E14" s="418"/>
      <c r="F14" s="418">
        <v>314</v>
      </c>
      <c r="G14" s="417"/>
      <c r="H14" s="418"/>
      <c r="I14" s="418">
        <v>400</v>
      </c>
      <c r="J14" s="417"/>
      <c r="K14" s="418"/>
      <c r="L14" s="418">
        <v>218</v>
      </c>
      <c r="M14" s="417">
        <v>0</v>
      </c>
      <c r="N14" s="418">
        <v>0</v>
      </c>
      <c r="O14" s="419">
        <v>-96</v>
      </c>
      <c r="P14" s="514" t="s">
        <v>164</v>
      </c>
      <c r="Q14" s="404"/>
      <c r="R14" s="404"/>
      <c r="S14" s="404"/>
      <c r="T14" s="404"/>
      <c r="U14" s="404"/>
      <c r="V14" s="404"/>
    </row>
    <row r="15" spans="1:22" ht="15.75">
      <c r="A15" s="515" t="s">
        <v>206</v>
      </c>
      <c r="B15" s="516"/>
      <c r="C15" s="517"/>
      <c r="D15" s="418"/>
      <c r="E15" s="418"/>
      <c r="F15" s="418">
        <v>3811</v>
      </c>
      <c r="G15" s="417"/>
      <c r="H15" s="418"/>
      <c r="I15" s="418">
        <v>4151</v>
      </c>
      <c r="J15" s="417"/>
      <c r="K15" s="418"/>
      <c r="L15" s="418">
        <v>3500</v>
      </c>
      <c r="M15" s="417">
        <v>0</v>
      </c>
      <c r="N15" s="418">
        <v>0</v>
      </c>
      <c r="O15" s="419">
        <v>-311</v>
      </c>
      <c r="P15" s="514" t="s">
        <v>164</v>
      </c>
      <c r="Q15" s="404"/>
      <c r="R15" s="404"/>
      <c r="S15" s="404"/>
      <c r="T15" s="404"/>
      <c r="U15" s="404"/>
      <c r="V15" s="404"/>
    </row>
    <row r="16" spans="1:22" ht="15.75">
      <c r="A16" s="515" t="s">
        <v>207</v>
      </c>
      <c r="B16" s="516"/>
      <c r="C16" s="517"/>
      <c r="D16" s="418"/>
      <c r="E16" s="418"/>
      <c r="F16" s="418">
        <v>13351</v>
      </c>
      <c r="G16" s="417"/>
      <c r="H16" s="418"/>
      <c r="I16" s="418">
        <v>17751</v>
      </c>
      <c r="J16" s="417"/>
      <c r="K16" s="418"/>
      <c r="L16" s="418">
        <v>14000</v>
      </c>
      <c r="M16" s="417">
        <v>0</v>
      </c>
      <c r="N16" s="418">
        <v>0</v>
      </c>
      <c r="O16" s="419">
        <v>649</v>
      </c>
      <c r="P16" s="514" t="s">
        <v>164</v>
      </c>
      <c r="Q16" s="404"/>
      <c r="R16" s="404"/>
      <c r="S16" s="404"/>
      <c r="T16" s="404"/>
      <c r="U16" s="404"/>
      <c r="V16" s="404"/>
    </row>
    <row r="17" spans="1:22" ht="15.75">
      <c r="A17" s="515" t="s">
        <v>208</v>
      </c>
      <c r="B17" s="516"/>
      <c r="C17" s="517"/>
      <c r="D17" s="418"/>
      <c r="E17" s="418"/>
      <c r="F17" s="418">
        <v>21</v>
      </c>
      <c r="G17" s="417"/>
      <c r="H17" s="418"/>
      <c r="I17" s="418">
        <v>228</v>
      </c>
      <c r="J17" s="417"/>
      <c r="K17" s="418"/>
      <c r="L17" s="418">
        <v>70</v>
      </c>
      <c r="M17" s="417">
        <v>0</v>
      </c>
      <c r="N17" s="418">
        <v>0</v>
      </c>
      <c r="O17" s="419">
        <v>49</v>
      </c>
      <c r="P17" s="514" t="s">
        <v>164</v>
      </c>
      <c r="Q17" s="404"/>
      <c r="R17" s="404"/>
      <c r="S17" s="404"/>
      <c r="T17" s="404"/>
      <c r="U17" s="404"/>
      <c r="V17" s="404"/>
    </row>
    <row r="18" spans="1:22" ht="15.75">
      <c r="A18" s="515" t="s">
        <v>209</v>
      </c>
      <c r="B18" s="516"/>
      <c r="C18" s="517"/>
      <c r="D18" s="418"/>
      <c r="E18" s="418"/>
      <c r="F18" s="418">
        <v>70</v>
      </c>
      <c r="G18" s="417"/>
      <c r="H18" s="418"/>
      <c r="I18" s="418">
        <v>70</v>
      </c>
      <c r="J18" s="417"/>
      <c r="K18" s="418"/>
      <c r="L18" s="418">
        <v>10</v>
      </c>
      <c r="M18" s="417">
        <v>0</v>
      </c>
      <c r="N18" s="418">
        <v>0</v>
      </c>
      <c r="O18" s="419">
        <v>-60</v>
      </c>
      <c r="P18" s="514" t="s">
        <v>164</v>
      </c>
      <c r="Q18" s="404"/>
      <c r="R18" s="404"/>
      <c r="S18" s="404"/>
      <c r="T18" s="404"/>
      <c r="U18" s="404"/>
      <c r="V18" s="404"/>
    </row>
    <row r="19" spans="1:22" ht="15.75">
      <c r="A19" s="515" t="s">
        <v>210</v>
      </c>
      <c r="B19" s="516"/>
      <c r="C19" s="517"/>
      <c r="D19" s="418"/>
      <c r="E19" s="418">
        <v>184</v>
      </c>
      <c r="F19" s="418">
        <v>28220</v>
      </c>
      <c r="G19" s="417"/>
      <c r="H19" s="418">
        <v>184</v>
      </c>
      <c r="I19" s="418">
        <v>28220</v>
      </c>
      <c r="J19" s="417"/>
      <c r="K19" s="418">
        <v>123</v>
      </c>
      <c r="L19" s="418">
        <v>27370</v>
      </c>
      <c r="M19" s="417">
        <v>0</v>
      </c>
      <c r="N19" s="418">
        <v>-61</v>
      </c>
      <c r="O19" s="419">
        <v>-850</v>
      </c>
      <c r="P19" s="514" t="s">
        <v>164</v>
      </c>
      <c r="Q19" s="404"/>
      <c r="R19" s="404"/>
      <c r="S19" s="404"/>
      <c r="T19" s="404"/>
      <c r="U19" s="404"/>
      <c r="V19" s="404"/>
    </row>
    <row r="20" spans="1:22" ht="15.75">
      <c r="A20" s="515" t="s">
        <v>211</v>
      </c>
      <c r="B20" s="516"/>
      <c r="C20" s="517"/>
      <c r="D20" s="418"/>
      <c r="E20" s="418"/>
      <c r="F20" s="418">
        <v>1054</v>
      </c>
      <c r="G20" s="417"/>
      <c r="H20" s="418"/>
      <c r="I20" s="418">
        <v>1066</v>
      </c>
      <c r="J20" s="417"/>
      <c r="K20" s="418"/>
      <c r="L20" s="418">
        <v>850</v>
      </c>
      <c r="M20" s="417">
        <v>0</v>
      </c>
      <c r="N20" s="418">
        <v>0</v>
      </c>
      <c r="O20" s="419">
        <v>-204</v>
      </c>
      <c r="P20" s="514" t="s">
        <v>164</v>
      </c>
      <c r="Q20" s="404"/>
      <c r="R20" s="404"/>
      <c r="S20" s="404"/>
      <c r="T20" s="404"/>
      <c r="U20" s="404"/>
      <c r="V20" s="404"/>
    </row>
    <row r="21" spans="1:22" ht="15.75">
      <c r="A21" s="515" t="s">
        <v>212</v>
      </c>
      <c r="B21" s="516"/>
      <c r="C21" s="517"/>
      <c r="D21" s="418"/>
      <c r="E21" s="418"/>
      <c r="F21" s="418">
        <v>5006</v>
      </c>
      <c r="G21" s="417"/>
      <c r="H21" s="418"/>
      <c r="I21" s="418">
        <v>5413</v>
      </c>
      <c r="J21" s="417"/>
      <c r="K21" s="418"/>
      <c r="L21" s="418">
        <v>5300</v>
      </c>
      <c r="M21" s="417">
        <v>0</v>
      </c>
      <c r="N21" s="418">
        <v>0</v>
      </c>
      <c r="O21" s="419">
        <v>294</v>
      </c>
      <c r="P21" s="514" t="s">
        <v>164</v>
      </c>
      <c r="Q21" s="404"/>
      <c r="R21" s="404"/>
      <c r="S21" s="404"/>
      <c r="T21" s="404"/>
      <c r="U21" s="404"/>
      <c r="V21" s="404"/>
    </row>
    <row r="22" spans="1:22" ht="15.75">
      <c r="A22" s="518" t="s">
        <v>200</v>
      </c>
      <c r="B22" s="519"/>
      <c r="C22" s="520"/>
      <c r="D22" s="521"/>
      <c r="E22" s="521"/>
      <c r="F22" s="521">
        <v>1259</v>
      </c>
      <c r="G22" s="522"/>
      <c r="H22" s="521"/>
      <c r="I22" s="521">
        <v>1385</v>
      </c>
      <c r="J22" s="522"/>
      <c r="K22" s="521"/>
      <c r="L22" s="521">
        <v>1580</v>
      </c>
      <c r="M22" s="522">
        <v>0</v>
      </c>
      <c r="N22" s="521">
        <v>0</v>
      </c>
      <c r="O22" s="523">
        <v>321</v>
      </c>
      <c r="P22" s="514" t="s">
        <v>164</v>
      </c>
      <c r="Q22" s="524"/>
      <c r="R22" s="524"/>
      <c r="S22" s="404"/>
      <c r="T22" s="404"/>
      <c r="U22" s="404"/>
      <c r="V22" s="404"/>
    </row>
    <row r="23" spans="1:22" ht="15.75">
      <c r="A23" s="409"/>
      <c r="B23" s="404"/>
      <c r="C23" s="411"/>
      <c r="D23" s="524"/>
      <c r="E23" s="524"/>
      <c r="F23" s="524"/>
      <c r="G23" s="525"/>
      <c r="H23" s="524"/>
      <c r="I23" s="524"/>
      <c r="J23" s="525"/>
      <c r="K23" s="524"/>
      <c r="L23" s="524"/>
      <c r="M23" s="525"/>
      <c r="N23" s="524"/>
      <c r="O23" s="526"/>
      <c r="P23" s="514" t="s">
        <v>164</v>
      </c>
      <c r="Q23" s="404"/>
      <c r="R23" s="404"/>
      <c r="S23" s="404"/>
      <c r="T23" s="404"/>
      <c r="U23" s="404"/>
      <c r="V23" s="404"/>
    </row>
    <row r="24" spans="1:22" ht="15.75">
      <c r="A24" s="527"/>
      <c r="B24" s="528" t="s">
        <v>145</v>
      </c>
      <c r="C24" s="529"/>
      <c r="D24" s="421">
        <v>0</v>
      </c>
      <c r="E24" s="421">
        <v>184</v>
      </c>
      <c r="F24" s="422">
        <v>54017</v>
      </c>
      <c r="G24" s="420">
        <v>0</v>
      </c>
      <c r="H24" s="421">
        <v>184</v>
      </c>
      <c r="I24" s="422">
        <v>60000</v>
      </c>
      <c r="J24" s="420">
        <v>0</v>
      </c>
      <c r="K24" s="421">
        <v>123</v>
      </c>
      <c r="L24" s="422">
        <v>56000</v>
      </c>
      <c r="M24" s="420">
        <v>0</v>
      </c>
      <c r="N24" s="421">
        <v>-61</v>
      </c>
      <c r="O24" s="423">
        <v>1983</v>
      </c>
      <c r="P24" s="514" t="s">
        <v>9</v>
      </c>
      <c r="Q24" s="404"/>
      <c r="R24" s="404"/>
      <c r="S24" s="404"/>
      <c r="T24" s="404"/>
      <c r="U24" s="404"/>
      <c r="V24" s="404"/>
    </row>
    <row r="25" spans="1:22" ht="15.75">
      <c r="A25" s="404"/>
      <c r="B25" s="404"/>
      <c r="C25" s="404"/>
      <c r="D25" s="404"/>
      <c r="E25" s="404"/>
      <c r="F25" s="404"/>
      <c r="G25" s="404"/>
      <c r="H25" s="404"/>
      <c r="I25" s="404"/>
      <c r="J25" s="404"/>
      <c r="K25" s="404"/>
      <c r="L25" s="404"/>
      <c r="M25" s="404"/>
      <c r="N25" s="404"/>
      <c r="O25" s="404"/>
      <c r="P25" s="514"/>
      <c r="Q25" s="404"/>
      <c r="R25" s="404"/>
      <c r="S25" s="404"/>
      <c r="T25" s="404"/>
      <c r="U25" s="404"/>
      <c r="V25" s="404"/>
    </row>
    <row r="26" spans="1:33" ht="15.75">
      <c r="A26" s="926"/>
      <c r="B26" s="927"/>
      <c r="C26" s="927"/>
      <c r="D26" s="927"/>
      <c r="E26" s="927"/>
      <c r="F26" s="927"/>
      <c r="G26" s="927"/>
      <c r="H26" s="927"/>
      <c r="I26" s="927"/>
      <c r="J26" s="927"/>
      <c r="K26" s="927"/>
      <c r="L26" s="927"/>
      <c r="M26" s="927"/>
      <c r="N26" s="927"/>
      <c r="O26" s="927"/>
      <c r="P26" s="514"/>
      <c r="Q26" s="530"/>
      <c r="R26" s="530"/>
      <c r="S26" s="530"/>
      <c r="T26" s="530"/>
      <c r="U26" s="530"/>
      <c r="V26" s="530"/>
      <c r="W26" s="530"/>
      <c r="X26" s="530"/>
      <c r="Y26" s="530"/>
      <c r="Z26" s="530"/>
      <c r="AA26" s="530"/>
      <c r="AB26" s="530"/>
      <c r="AC26" s="530"/>
      <c r="AD26" s="530"/>
      <c r="AE26" s="530"/>
      <c r="AF26" s="530"/>
      <c r="AG26" s="530"/>
    </row>
  </sheetData>
  <sheetProtection/>
  <mergeCells count="11">
    <mergeCell ref="D8:F8"/>
    <mergeCell ref="G8:I8"/>
    <mergeCell ref="J8:L8"/>
    <mergeCell ref="M8:O8"/>
    <mergeCell ref="A26:O26"/>
    <mergeCell ref="A1:O1"/>
    <mergeCell ref="A3:O3"/>
    <mergeCell ref="A4:O4"/>
    <mergeCell ref="A5:O5"/>
    <mergeCell ref="A6:O6"/>
    <mergeCell ref="A8:C9"/>
  </mergeCells>
  <printOptions horizontalCentered="1"/>
  <pageMargins left="1" right="1" top="0.5" bottom="0.55" header="0" footer="0"/>
  <pageSetup fitToHeight="1" fitToWidth="1" horizontalDpi="300" verticalDpi="300" orientation="landscape" scale="71" r:id="rId1"/>
  <headerFooter alignWithMargins="0">
    <oddFooter>&amp;C&amp;"Times New Roman,Regular"Exhibit H - Summary of Reimbursable Resources</oddFooter>
  </headerFooter>
</worksheet>
</file>

<file path=xl/worksheets/sheet11.xml><?xml version="1.0" encoding="utf-8"?>
<worksheet xmlns="http://schemas.openxmlformats.org/spreadsheetml/2006/main" xmlns:r="http://schemas.openxmlformats.org/officeDocument/2006/relationships">
  <sheetPr codeName="Sheet14">
    <pageSetUpPr fitToPage="1"/>
  </sheetPr>
  <dimension ref="A1:M37"/>
  <sheetViews>
    <sheetView showGridLines="0" view="pageBreakPreview" zoomScaleSheetLayoutView="100" zoomScalePageLayoutView="0" workbookViewId="0" topLeftCell="A7">
      <selection activeCell="O37" sqref="O37"/>
    </sheetView>
  </sheetViews>
  <sheetFormatPr defaultColWidth="8.88671875" defaultRowHeight="15"/>
  <cols>
    <col min="1" max="1" width="21.6640625" style="489" customWidth="1"/>
    <col min="2" max="2" width="5.99609375" style="489" customWidth="1"/>
    <col min="3" max="3" width="10.77734375" style="489" customWidth="1"/>
    <col min="4" max="4" width="12.6640625" style="489" customWidth="1"/>
    <col min="5" max="5" width="10.88671875" style="489" customWidth="1"/>
    <col min="6" max="6" width="12.5546875" style="489" customWidth="1"/>
    <col min="7" max="7" width="9.77734375" style="489" customWidth="1"/>
    <col min="8" max="8" width="11.99609375" style="489" customWidth="1"/>
    <col min="9" max="9" width="9.77734375" style="489" customWidth="1"/>
    <col min="10" max="11" width="10.3359375" style="489" customWidth="1"/>
    <col min="12" max="12" width="12.99609375" style="489" customWidth="1"/>
    <col min="13" max="13" width="1.1171875" style="488" customWidth="1"/>
    <col min="14" max="16384" width="8.88671875" style="489" customWidth="1"/>
  </cols>
  <sheetData>
    <row r="1" spans="1:13" ht="20.25">
      <c r="A1" s="845" t="s">
        <v>14</v>
      </c>
      <c r="B1" s="855"/>
      <c r="C1" s="855"/>
      <c r="D1" s="855"/>
      <c r="E1" s="855"/>
      <c r="F1" s="855"/>
      <c r="G1" s="855"/>
      <c r="H1" s="855"/>
      <c r="I1" s="855"/>
      <c r="J1" s="855"/>
      <c r="K1" s="855"/>
      <c r="L1" s="855"/>
      <c r="M1" s="488" t="s">
        <v>164</v>
      </c>
    </row>
    <row r="2" spans="1:13" ht="20.25">
      <c r="A2" s="487"/>
      <c r="M2" s="488" t="s">
        <v>164</v>
      </c>
    </row>
    <row r="3" spans="1:13" ht="12" customHeight="1">
      <c r="A3" s="487"/>
      <c r="M3" s="488" t="s">
        <v>164</v>
      </c>
    </row>
    <row r="4" spans="1:13" ht="18.75">
      <c r="A4" s="847" t="s">
        <v>42</v>
      </c>
      <c r="B4" s="808"/>
      <c r="C4" s="808"/>
      <c r="D4" s="808"/>
      <c r="E4" s="808"/>
      <c r="F4" s="808"/>
      <c r="G4" s="808"/>
      <c r="H4" s="808"/>
      <c r="I4" s="808"/>
      <c r="J4" s="808"/>
      <c r="K4" s="808"/>
      <c r="L4" s="808"/>
      <c r="M4" s="488" t="s">
        <v>164</v>
      </c>
    </row>
    <row r="5" spans="1:13" ht="16.5">
      <c r="A5" s="849" t="s">
        <v>187</v>
      </c>
      <c r="B5" s="808"/>
      <c r="C5" s="808"/>
      <c r="D5" s="808"/>
      <c r="E5" s="808"/>
      <c r="F5" s="808"/>
      <c r="G5" s="808"/>
      <c r="H5" s="808"/>
      <c r="I5" s="808"/>
      <c r="J5" s="808"/>
      <c r="K5" s="808"/>
      <c r="L5" s="808"/>
      <c r="M5" s="488" t="s">
        <v>164</v>
      </c>
    </row>
    <row r="6" spans="1:13" ht="16.5">
      <c r="A6" s="934" t="s">
        <v>127</v>
      </c>
      <c r="B6" s="808"/>
      <c r="C6" s="808"/>
      <c r="D6" s="808"/>
      <c r="E6" s="808"/>
      <c r="F6" s="808"/>
      <c r="G6" s="808"/>
      <c r="H6" s="808"/>
      <c r="I6" s="808"/>
      <c r="J6" s="808"/>
      <c r="K6" s="808"/>
      <c r="L6" s="808"/>
      <c r="M6" s="488" t="s">
        <v>164</v>
      </c>
    </row>
    <row r="7" ht="15">
      <c r="M7" s="488" t="s">
        <v>164</v>
      </c>
    </row>
    <row r="8" spans="1:13" ht="15">
      <c r="A8" s="490"/>
      <c r="B8" s="490"/>
      <c r="C8" s="490"/>
      <c r="D8" s="490"/>
      <c r="E8" s="490"/>
      <c r="F8" s="490"/>
      <c r="G8" s="490"/>
      <c r="H8" s="490"/>
      <c r="I8" s="490"/>
      <c r="J8" s="490"/>
      <c r="K8" s="490"/>
      <c r="L8" s="490"/>
      <c r="M8" s="488" t="s">
        <v>164</v>
      </c>
    </row>
    <row r="9" spans="1:13" ht="40.5" customHeight="1">
      <c r="A9" s="935" t="s">
        <v>43</v>
      </c>
      <c r="B9" s="936"/>
      <c r="C9" s="941" t="s">
        <v>289</v>
      </c>
      <c r="D9" s="942"/>
      <c r="E9" s="943" t="s">
        <v>335</v>
      </c>
      <c r="F9" s="944"/>
      <c r="G9" s="945" t="s">
        <v>284</v>
      </c>
      <c r="H9" s="946"/>
      <c r="I9" s="946"/>
      <c r="J9" s="946"/>
      <c r="K9" s="946"/>
      <c r="L9" s="947"/>
      <c r="M9" s="491" t="s">
        <v>164</v>
      </c>
    </row>
    <row r="10" spans="1:13" ht="15" customHeight="1">
      <c r="A10" s="937"/>
      <c r="B10" s="938"/>
      <c r="C10" s="956" t="s">
        <v>11</v>
      </c>
      <c r="D10" s="958" t="s">
        <v>12</v>
      </c>
      <c r="E10" s="956" t="s">
        <v>11</v>
      </c>
      <c r="F10" s="958" t="s">
        <v>12</v>
      </c>
      <c r="G10" s="950" t="s">
        <v>300</v>
      </c>
      <c r="H10" s="960" t="s">
        <v>117</v>
      </c>
      <c r="I10" s="960" t="s">
        <v>10</v>
      </c>
      <c r="J10" s="948" t="s">
        <v>11</v>
      </c>
      <c r="K10" s="950" t="s">
        <v>301</v>
      </c>
      <c r="L10" s="952" t="s">
        <v>12</v>
      </c>
      <c r="M10" s="488" t="s">
        <v>164</v>
      </c>
    </row>
    <row r="11" spans="1:13" ht="27" customHeight="1">
      <c r="A11" s="939"/>
      <c r="B11" s="940"/>
      <c r="C11" s="957"/>
      <c r="D11" s="959"/>
      <c r="E11" s="957"/>
      <c r="F11" s="959"/>
      <c r="G11" s="951"/>
      <c r="H11" s="961"/>
      <c r="I11" s="961"/>
      <c r="J11" s="949"/>
      <c r="K11" s="951"/>
      <c r="L11" s="953"/>
      <c r="M11" s="488" t="s">
        <v>164</v>
      </c>
    </row>
    <row r="12" spans="1:13" ht="15">
      <c r="A12" s="492" t="s">
        <v>20</v>
      </c>
      <c r="B12" s="493"/>
      <c r="C12" s="494">
        <v>0</v>
      </c>
      <c r="D12" s="494">
        <v>0</v>
      </c>
      <c r="E12" s="494">
        <v>0</v>
      </c>
      <c r="F12" s="494">
        <v>0</v>
      </c>
      <c r="G12" s="494">
        <v>0</v>
      </c>
      <c r="H12" s="494">
        <v>0</v>
      </c>
      <c r="I12" s="494">
        <v>0</v>
      </c>
      <c r="J12" s="494">
        <v>0</v>
      </c>
      <c r="K12" s="495">
        <v>0</v>
      </c>
      <c r="L12" s="496">
        <v>0</v>
      </c>
      <c r="M12" s="488" t="s">
        <v>164</v>
      </c>
    </row>
    <row r="13" spans="1:13" ht="15">
      <c r="A13" s="497" t="s">
        <v>155</v>
      </c>
      <c r="B13" s="493"/>
      <c r="C13" s="494">
        <v>8</v>
      </c>
      <c r="D13" s="494">
        <v>1</v>
      </c>
      <c r="E13" s="494">
        <v>8</v>
      </c>
      <c r="F13" s="494">
        <v>1</v>
      </c>
      <c r="G13" s="494">
        <v>2.265795206971678</v>
      </c>
      <c r="H13" s="494">
        <v>0</v>
      </c>
      <c r="I13" s="494">
        <v>0</v>
      </c>
      <c r="J13" s="494">
        <v>10.265795206971678</v>
      </c>
      <c r="K13" s="495">
        <v>0</v>
      </c>
      <c r="L13" s="496">
        <v>1</v>
      </c>
      <c r="M13" s="488" t="s">
        <v>164</v>
      </c>
    </row>
    <row r="14" spans="1:13" ht="15">
      <c r="A14" s="497" t="s">
        <v>156</v>
      </c>
      <c r="B14" s="493"/>
      <c r="C14" s="494">
        <v>55</v>
      </c>
      <c r="D14" s="494">
        <v>35</v>
      </c>
      <c r="E14" s="494">
        <v>55</v>
      </c>
      <c r="F14" s="494">
        <v>35</v>
      </c>
      <c r="G14" s="494">
        <v>13.577342047930284</v>
      </c>
      <c r="H14" s="494">
        <v>0</v>
      </c>
      <c r="I14" s="494">
        <v>0</v>
      </c>
      <c r="J14" s="494">
        <v>68.57734204793029</v>
      </c>
      <c r="K14" s="495">
        <v>-11.603260869565219</v>
      </c>
      <c r="L14" s="496">
        <v>23.39673913043478</v>
      </c>
      <c r="M14" s="488" t="s">
        <v>164</v>
      </c>
    </row>
    <row r="15" spans="1:13" ht="15">
      <c r="A15" s="497" t="s">
        <v>157</v>
      </c>
      <c r="B15" s="493"/>
      <c r="C15" s="494">
        <v>7</v>
      </c>
      <c r="D15" s="494">
        <v>0</v>
      </c>
      <c r="E15" s="494">
        <v>7</v>
      </c>
      <c r="F15" s="494">
        <v>0</v>
      </c>
      <c r="G15" s="494">
        <v>1.9825708061002179</v>
      </c>
      <c r="H15" s="494">
        <v>0</v>
      </c>
      <c r="I15" s="494">
        <v>0</v>
      </c>
      <c r="J15" s="494">
        <v>8.982570806100219</v>
      </c>
      <c r="K15" s="495">
        <v>0</v>
      </c>
      <c r="L15" s="496">
        <v>0</v>
      </c>
      <c r="M15" s="488" t="s">
        <v>164</v>
      </c>
    </row>
    <row r="16" spans="1:13" ht="15">
      <c r="A16" s="497" t="s">
        <v>97</v>
      </c>
      <c r="B16" s="493"/>
      <c r="C16" s="494">
        <v>333</v>
      </c>
      <c r="D16" s="494">
        <v>110</v>
      </c>
      <c r="E16" s="494">
        <v>323</v>
      </c>
      <c r="F16" s="494">
        <v>110</v>
      </c>
      <c r="G16" s="494">
        <v>93.48148148148148</v>
      </c>
      <c r="H16" s="494">
        <v>0</v>
      </c>
      <c r="I16" s="494">
        <v>0</v>
      </c>
      <c r="J16" s="583">
        <v>416.48148148148147</v>
      </c>
      <c r="K16" s="495">
        <v>-36.46739130434783</v>
      </c>
      <c r="L16" s="496">
        <v>73.53260869565217</v>
      </c>
      <c r="M16" s="488" t="s">
        <v>164</v>
      </c>
    </row>
    <row r="17" spans="1:13" ht="15">
      <c r="A17" s="954" t="s">
        <v>98</v>
      </c>
      <c r="B17" s="955"/>
      <c r="C17" s="494">
        <v>47</v>
      </c>
      <c r="D17" s="494">
        <v>38</v>
      </c>
      <c r="E17" s="494">
        <v>47</v>
      </c>
      <c r="F17" s="494">
        <v>38</v>
      </c>
      <c r="G17" s="494">
        <v>13.311546840958606</v>
      </c>
      <c r="H17" s="494">
        <v>0</v>
      </c>
      <c r="I17" s="494">
        <v>0</v>
      </c>
      <c r="J17" s="494">
        <v>60.311546840958606</v>
      </c>
      <c r="K17" s="495">
        <v>-12.597826086956522</v>
      </c>
      <c r="L17" s="496">
        <v>25.402173913043477</v>
      </c>
      <c r="M17" s="488" t="s">
        <v>164</v>
      </c>
    </row>
    <row r="18" spans="1:13" ht="15">
      <c r="A18" s="962" t="s">
        <v>99</v>
      </c>
      <c r="B18" s="955"/>
      <c r="C18" s="494">
        <v>0</v>
      </c>
      <c r="D18" s="494">
        <v>0</v>
      </c>
      <c r="E18" s="494">
        <v>0</v>
      </c>
      <c r="F18" s="494">
        <v>0</v>
      </c>
      <c r="G18" s="494">
        <v>0</v>
      </c>
      <c r="H18" s="494">
        <v>0</v>
      </c>
      <c r="I18" s="494">
        <v>0</v>
      </c>
      <c r="J18" s="494">
        <v>0</v>
      </c>
      <c r="K18" s="495">
        <v>0</v>
      </c>
      <c r="L18" s="496">
        <v>0</v>
      </c>
      <c r="M18" s="488" t="s">
        <v>164</v>
      </c>
    </row>
    <row r="19" spans="1:13" ht="15">
      <c r="A19" s="962" t="s">
        <v>100</v>
      </c>
      <c r="B19" s="955"/>
      <c r="C19" s="494">
        <v>5</v>
      </c>
      <c r="D19" s="494">
        <v>0</v>
      </c>
      <c r="E19" s="494">
        <v>5</v>
      </c>
      <c r="F19" s="494">
        <v>0</v>
      </c>
      <c r="G19" s="494">
        <v>1.4161220043572986</v>
      </c>
      <c r="H19" s="494">
        <v>0</v>
      </c>
      <c r="I19" s="494">
        <v>0</v>
      </c>
      <c r="J19" s="494">
        <v>6.416122004357298</v>
      </c>
      <c r="K19" s="495">
        <v>0</v>
      </c>
      <c r="L19" s="496">
        <v>0</v>
      </c>
      <c r="M19" s="488" t="s">
        <v>164</v>
      </c>
    </row>
    <row r="20" spans="1:13" ht="15">
      <c r="A20" s="962" t="s">
        <v>101</v>
      </c>
      <c r="B20" s="955"/>
      <c r="C20" s="494">
        <v>0</v>
      </c>
      <c r="D20" s="494">
        <v>0</v>
      </c>
      <c r="E20" s="494">
        <v>0</v>
      </c>
      <c r="F20" s="494">
        <v>0</v>
      </c>
      <c r="G20" s="494">
        <v>0</v>
      </c>
      <c r="H20" s="494">
        <v>0</v>
      </c>
      <c r="I20" s="494">
        <v>0</v>
      </c>
      <c r="J20" s="494">
        <v>0</v>
      </c>
      <c r="K20" s="495">
        <v>0</v>
      </c>
      <c r="L20" s="496">
        <v>0</v>
      </c>
      <c r="M20" s="488" t="s">
        <v>164</v>
      </c>
    </row>
    <row r="21" spans="1:13" ht="15">
      <c r="A21" s="963" t="s">
        <v>102</v>
      </c>
      <c r="B21" s="955"/>
      <c r="C21" s="494">
        <v>0</v>
      </c>
      <c r="D21" s="494">
        <v>0</v>
      </c>
      <c r="E21" s="494">
        <v>0</v>
      </c>
      <c r="F21" s="494">
        <v>0</v>
      </c>
      <c r="G21" s="494">
        <v>0</v>
      </c>
      <c r="H21" s="494">
        <v>0</v>
      </c>
      <c r="I21" s="494">
        <v>0</v>
      </c>
      <c r="J21" s="494">
        <v>0</v>
      </c>
      <c r="K21" s="495">
        <v>0</v>
      </c>
      <c r="L21" s="496">
        <v>0</v>
      </c>
      <c r="M21" s="488" t="s">
        <v>164</v>
      </c>
    </row>
    <row r="22" spans="1:13" ht="15">
      <c r="A22" s="964" t="s">
        <v>21</v>
      </c>
      <c r="B22" s="955"/>
      <c r="C22" s="494">
        <v>0</v>
      </c>
      <c r="D22" s="494">
        <v>0</v>
      </c>
      <c r="E22" s="494">
        <v>0</v>
      </c>
      <c r="F22" s="494">
        <v>0</v>
      </c>
      <c r="G22" s="494">
        <v>0</v>
      </c>
      <c r="H22" s="494">
        <v>0</v>
      </c>
      <c r="I22" s="494">
        <v>0</v>
      </c>
      <c r="J22" s="494">
        <v>0</v>
      </c>
      <c r="K22" s="495">
        <v>0</v>
      </c>
      <c r="L22" s="496">
        <v>0</v>
      </c>
      <c r="M22" s="488" t="s">
        <v>164</v>
      </c>
    </row>
    <row r="23" spans="1:13" ht="15">
      <c r="A23" s="962" t="s">
        <v>22</v>
      </c>
      <c r="B23" s="955"/>
      <c r="C23" s="494">
        <v>0</v>
      </c>
      <c r="D23" s="494">
        <v>0</v>
      </c>
      <c r="E23" s="494">
        <v>0</v>
      </c>
      <c r="F23" s="494">
        <v>0</v>
      </c>
      <c r="G23" s="494">
        <v>0</v>
      </c>
      <c r="H23" s="494">
        <v>0</v>
      </c>
      <c r="I23" s="494">
        <v>0</v>
      </c>
      <c r="J23" s="494">
        <v>0</v>
      </c>
      <c r="K23" s="495">
        <v>0</v>
      </c>
      <c r="L23" s="496">
        <v>0</v>
      </c>
      <c r="M23" s="488" t="s">
        <v>164</v>
      </c>
    </row>
    <row r="24" spans="1:13" ht="15">
      <c r="A24" s="962" t="s">
        <v>103</v>
      </c>
      <c r="B24" s="955"/>
      <c r="C24" s="494">
        <v>0</v>
      </c>
      <c r="D24" s="494">
        <v>0</v>
      </c>
      <c r="E24" s="494">
        <v>0</v>
      </c>
      <c r="F24" s="494">
        <v>0</v>
      </c>
      <c r="G24" s="494">
        <v>0</v>
      </c>
      <c r="H24" s="494">
        <v>0</v>
      </c>
      <c r="I24" s="494">
        <v>0</v>
      </c>
      <c r="J24" s="494">
        <v>0</v>
      </c>
      <c r="K24" s="495">
        <v>0</v>
      </c>
      <c r="L24" s="496">
        <v>0</v>
      </c>
      <c r="M24" s="488" t="s">
        <v>164</v>
      </c>
    </row>
    <row r="25" spans="1:13" ht="15">
      <c r="A25" s="962" t="s">
        <v>105</v>
      </c>
      <c r="B25" s="955"/>
      <c r="C25" s="494">
        <v>0</v>
      </c>
      <c r="D25" s="494">
        <v>0</v>
      </c>
      <c r="E25" s="494">
        <v>0</v>
      </c>
      <c r="F25" s="494">
        <v>0</v>
      </c>
      <c r="G25" s="494">
        <v>0</v>
      </c>
      <c r="H25" s="494">
        <v>0</v>
      </c>
      <c r="I25" s="494">
        <v>0</v>
      </c>
      <c r="J25" s="494">
        <v>0</v>
      </c>
      <c r="K25" s="495">
        <v>0</v>
      </c>
      <c r="L25" s="496">
        <v>0</v>
      </c>
      <c r="M25" s="488" t="s">
        <v>164</v>
      </c>
    </row>
    <row r="26" spans="1:13" ht="15">
      <c r="A26" s="962" t="s">
        <v>107</v>
      </c>
      <c r="B26" s="955"/>
      <c r="C26" s="494">
        <v>14</v>
      </c>
      <c r="D26" s="494">
        <v>0</v>
      </c>
      <c r="E26" s="494">
        <v>14</v>
      </c>
      <c r="F26" s="494">
        <v>0</v>
      </c>
      <c r="G26" s="494">
        <v>5</v>
      </c>
      <c r="H26" s="494">
        <v>0</v>
      </c>
      <c r="I26" s="494">
        <v>0</v>
      </c>
      <c r="J26" s="494">
        <v>19</v>
      </c>
      <c r="K26" s="495">
        <v>0</v>
      </c>
      <c r="L26" s="496">
        <v>0</v>
      </c>
      <c r="M26" s="488" t="s">
        <v>164</v>
      </c>
    </row>
    <row r="27" spans="1:13" ht="15">
      <c r="A27" s="962" t="s">
        <v>104</v>
      </c>
      <c r="B27" s="955"/>
      <c r="C27" s="494">
        <v>0</v>
      </c>
      <c r="D27" s="494">
        <v>0</v>
      </c>
      <c r="E27" s="494">
        <v>0</v>
      </c>
      <c r="F27" s="494">
        <v>0</v>
      </c>
      <c r="G27" s="494">
        <v>0</v>
      </c>
      <c r="H27" s="494">
        <v>0</v>
      </c>
      <c r="I27" s="494">
        <v>0</v>
      </c>
      <c r="J27" s="494">
        <v>0</v>
      </c>
      <c r="K27" s="495">
        <v>0</v>
      </c>
      <c r="L27" s="496">
        <v>0</v>
      </c>
      <c r="M27" s="488" t="s">
        <v>164</v>
      </c>
    </row>
    <row r="28" spans="1:13" ht="15">
      <c r="A28" s="968" t="s">
        <v>106</v>
      </c>
      <c r="B28" s="969"/>
      <c r="C28" s="498">
        <v>0</v>
      </c>
      <c r="D28" s="498">
        <v>0</v>
      </c>
      <c r="E28" s="498">
        <v>0</v>
      </c>
      <c r="F28" s="498">
        <v>0</v>
      </c>
      <c r="G28" s="498">
        <v>0</v>
      </c>
      <c r="H28" s="498">
        <v>0</v>
      </c>
      <c r="I28" s="498">
        <v>0</v>
      </c>
      <c r="J28" s="498">
        <v>0</v>
      </c>
      <c r="K28" s="495">
        <v>0</v>
      </c>
      <c r="L28" s="496">
        <v>0</v>
      </c>
      <c r="M28" s="488" t="s">
        <v>164</v>
      </c>
    </row>
    <row r="29" spans="1:13" ht="15.75" thickBot="1">
      <c r="A29" s="970" t="s">
        <v>39</v>
      </c>
      <c r="B29" s="971"/>
      <c r="C29" s="499">
        <v>469</v>
      </c>
      <c r="D29" s="500">
        <v>184</v>
      </c>
      <c r="E29" s="501">
        <v>459</v>
      </c>
      <c r="F29" s="500">
        <v>184</v>
      </c>
      <c r="G29" s="501">
        <v>130</v>
      </c>
      <c r="H29" s="500">
        <v>0</v>
      </c>
      <c r="I29" s="500">
        <v>0</v>
      </c>
      <c r="J29" s="502">
        <v>588.9999999999999</v>
      </c>
      <c r="K29" s="502">
        <v>-60.66847826086957</v>
      </c>
      <c r="L29" s="501">
        <v>123.33152173913044</v>
      </c>
      <c r="M29" s="488" t="s">
        <v>164</v>
      </c>
    </row>
    <row r="30" spans="1:13" ht="15">
      <c r="A30" s="972" t="s">
        <v>135</v>
      </c>
      <c r="B30" s="839"/>
      <c r="C30" s="503">
        <v>418</v>
      </c>
      <c r="D30" s="504">
        <v>163</v>
      </c>
      <c r="E30" s="503">
        <v>408</v>
      </c>
      <c r="F30" s="504">
        <v>163</v>
      </c>
      <c r="G30" s="503">
        <v>115.55555555555554</v>
      </c>
      <c r="H30" s="504">
        <v>0</v>
      </c>
      <c r="I30" s="505">
        <v>0</v>
      </c>
      <c r="J30" s="506">
        <v>523.5555555555555</v>
      </c>
      <c r="K30" s="506">
        <v>-54.038043478260875</v>
      </c>
      <c r="L30" s="507">
        <v>108.96195652173913</v>
      </c>
      <c r="M30" s="488" t="s">
        <v>164</v>
      </c>
    </row>
    <row r="31" spans="1:13" ht="15">
      <c r="A31" s="973" t="s">
        <v>158</v>
      </c>
      <c r="B31" s="841"/>
      <c r="C31" s="503">
        <v>51</v>
      </c>
      <c r="D31" s="504">
        <v>21</v>
      </c>
      <c r="E31" s="503">
        <v>51</v>
      </c>
      <c r="F31" s="504">
        <v>21</v>
      </c>
      <c r="G31" s="503">
        <v>14.444444444444443</v>
      </c>
      <c r="H31" s="504">
        <v>0</v>
      </c>
      <c r="I31" s="505">
        <v>0</v>
      </c>
      <c r="J31" s="506">
        <v>65.44444444444444</v>
      </c>
      <c r="K31" s="506">
        <v>-6.96195652173913</v>
      </c>
      <c r="L31" s="507">
        <v>14.038043478260871</v>
      </c>
      <c r="M31" s="488" t="s">
        <v>164</v>
      </c>
    </row>
    <row r="32" spans="1:13" ht="15">
      <c r="A32" s="974" t="s">
        <v>159</v>
      </c>
      <c r="B32" s="975"/>
      <c r="C32" s="503">
        <v>0</v>
      </c>
      <c r="D32" s="504">
        <v>0</v>
      </c>
      <c r="E32" s="503">
        <v>0</v>
      </c>
      <c r="F32" s="504">
        <v>0</v>
      </c>
      <c r="G32" s="503">
        <v>0</v>
      </c>
      <c r="H32" s="504">
        <v>0</v>
      </c>
      <c r="I32" s="505">
        <v>0</v>
      </c>
      <c r="J32" s="506">
        <v>0</v>
      </c>
      <c r="K32" s="506">
        <v>0</v>
      </c>
      <c r="L32" s="507">
        <v>0</v>
      </c>
      <c r="M32" s="488" t="s">
        <v>164</v>
      </c>
    </row>
    <row r="33" spans="1:13" s="511" customFormat="1" ht="15">
      <c r="A33" s="965" t="s">
        <v>39</v>
      </c>
      <c r="B33" s="966"/>
      <c r="C33" s="508">
        <v>469</v>
      </c>
      <c r="D33" s="508">
        <v>184</v>
      </c>
      <c r="E33" s="508">
        <v>459</v>
      </c>
      <c r="F33" s="508">
        <v>184</v>
      </c>
      <c r="G33" s="508">
        <v>130</v>
      </c>
      <c r="H33" s="508">
        <v>0</v>
      </c>
      <c r="I33" s="508">
        <v>0</v>
      </c>
      <c r="J33" s="509">
        <v>589</v>
      </c>
      <c r="K33" s="509">
        <v>-61.00000000000001</v>
      </c>
      <c r="L33" s="510">
        <v>123</v>
      </c>
      <c r="M33" s="488" t="s">
        <v>164</v>
      </c>
    </row>
    <row r="34" spans="1:13" s="511" customFormat="1" ht="15">
      <c r="A34" s="967"/>
      <c r="B34" s="967"/>
      <c r="C34" s="967"/>
      <c r="D34" s="967"/>
      <c r="E34" s="967"/>
      <c r="F34" s="967"/>
      <c r="G34" s="967"/>
      <c r="H34" s="967"/>
      <c r="I34" s="967"/>
      <c r="J34" s="967"/>
      <c r="K34" s="967"/>
      <c r="L34" s="967"/>
      <c r="M34" s="488" t="s">
        <v>164</v>
      </c>
    </row>
    <row r="35" spans="1:13" s="511" customFormat="1" ht="15">
      <c r="A35" s="512" t="s">
        <v>195</v>
      </c>
      <c r="B35" s="513"/>
      <c r="C35" s="513"/>
      <c r="D35" s="513"/>
      <c r="E35" s="513"/>
      <c r="F35" s="513"/>
      <c r="G35" s="513"/>
      <c r="H35" s="513"/>
      <c r="I35" s="513"/>
      <c r="J35" s="513"/>
      <c r="K35" s="513"/>
      <c r="L35" s="513"/>
      <c r="M35" s="488" t="s">
        <v>164</v>
      </c>
    </row>
    <row r="36" spans="1:13" s="511" customFormat="1" ht="15">
      <c r="A36" s="512" t="s">
        <v>196</v>
      </c>
      <c r="B36" s="513"/>
      <c r="C36" s="513"/>
      <c r="D36" s="513"/>
      <c r="E36" s="513"/>
      <c r="F36" s="513"/>
      <c r="G36" s="513"/>
      <c r="H36" s="513"/>
      <c r="I36" s="513"/>
      <c r="J36" s="513"/>
      <c r="K36" s="513"/>
      <c r="L36" s="513"/>
      <c r="M36" s="488" t="s">
        <v>164</v>
      </c>
    </row>
    <row r="37" spans="1:13" s="511" customFormat="1" ht="15">
      <c r="A37" s="513"/>
      <c r="B37" s="513"/>
      <c r="C37" s="513"/>
      <c r="D37" s="513"/>
      <c r="E37" s="513"/>
      <c r="F37" s="513"/>
      <c r="G37" s="513"/>
      <c r="H37" s="513"/>
      <c r="I37" s="513"/>
      <c r="J37" s="513"/>
      <c r="K37" s="513"/>
      <c r="L37" s="513"/>
      <c r="M37" s="488" t="s">
        <v>9</v>
      </c>
    </row>
  </sheetData>
  <sheetProtection/>
  <mergeCells count="36">
    <mergeCell ref="A33:B33"/>
    <mergeCell ref="A34:L34"/>
    <mergeCell ref="A27:B27"/>
    <mergeCell ref="A28:B28"/>
    <mergeCell ref="A29:B29"/>
    <mergeCell ref="A30:B30"/>
    <mergeCell ref="A31:B31"/>
    <mergeCell ref="A32:B32"/>
    <mergeCell ref="A21:B21"/>
    <mergeCell ref="A22:B22"/>
    <mergeCell ref="A23:B23"/>
    <mergeCell ref="A24:B24"/>
    <mergeCell ref="A25:B25"/>
    <mergeCell ref="A26:B26"/>
    <mergeCell ref="A19:B19"/>
    <mergeCell ref="E10:E11"/>
    <mergeCell ref="F10:F11"/>
    <mergeCell ref="G10:G11"/>
    <mergeCell ref="H10:H11"/>
    <mergeCell ref="A20:B20"/>
    <mergeCell ref="L10:L11"/>
    <mergeCell ref="A17:B17"/>
    <mergeCell ref="C10:C11"/>
    <mergeCell ref="D10:D11"/>
    <mergeCell ref="I10:I11"/>
    <mergeCell ref="A18:B18"/>
    <mergeCell ref="A1:L1"/>
    <mergeCell ref="A4:L4"/>
    <mergeCell ref="A5:L5"/>
    <mergeCell ref="A6:L6"/>
    <mergeCell ref="A9:B11"/>
    <mergeCell ref="C9:D9"/>
    <mergeCell ref="E9:F9"/>
    <mergeCell ref="G9:L9"/>
    <mergeCell ref="J10:J11"/>
    <mergeCell ref="K10:K11"/>
  </mergeCells>
  <printOptions horizontalCentered="1"/>
  <pageMargins left="0.75" right="0.75" top="1" bottom="1" header="0.5" footer="0.5"/>
  <pageSetup fitToHeight="1" fitToWidth="1" horizontalDpi="600" verticalDpi="600" orientation="landscape" scale="72" r:id="rId1"/>
  <headerFooter alignWithMargins="0">
    <oddFooter>&amp;C&amp;"Times New Roman,Regular"Exhibit I - Detail of Permanent Positions by Category</oddFooter>
  </headerFooter>
</worksheet>
</file>

<file path=xl/worksheets/sheet12.xml><?xml version="1.0" encoding="utf-8"?>
<worksheet xmlns="http://schemas.openxmlformats.org/spreadsheetml/2006/main" xmlns:r="http://schemas.openxmlformats.org/officeDocument/2006/relationships">
  <sheetPr codeName="Sheet15">
    <pageSetUpPr fitToPage="1"/>
  </sheetPr>
  <dimension ref="A1:O33"/>
  <sheetViews>
    <sheetView showGridLines="0" view="pageBreakPreview" zoomScale="85" zoomScaleSheetLayoutView="85" zoomScalePageLayoutView="0" workbookViewId="0" topLeftCell="A1">
      <selection activeCell="K31" sqref="K31"/>
    </sheetView>
  </sheetViews>
  <sheetFormatPr defaultColWidth="8.88671875" defaultRowHeight="15"/>
  <cols>
    <col min="1" max="1" width="1.4375" style="0" customWidth="1"/>
    <col min="2" max="2" width="37.99609375" style="0" customWidth="1"/>
    <col min="3" max="3" width="6.77734375" style="0" customWidth="1"/>
    <col min="4" max="4" width="8.77734375" style="0" customWidth="1"/>
    <col min="5" max="5" width="6.77734375" style="0" customWidth="1"/>
    <col min="6" max="6" width="7.88671875" style="0" customWidth="1"/>
    <col min="7" max="7" width="6.77734375" style="0" customWidth="1"/>
    <col min="8" max="8" width="8.77734375" style="0" customWidth="1"/>
    <col min="9" max="9" width="2.88671875" style="208" customWidth="1"/>
  </cols>
  <sheetData>
    <row r="1" spans="1:9" ht="30">
      <c r="A1" s="141" t="s">
        <v>13</v>
      </c>
      <c r="B1" s="142"/>
      <c r="C1" s="23"/>
      <c r="D1" s="23"/>
      <c r="E1" s="23"/>
      <c r="F1" s="23"/>
      <c r="G1" s="23"/>
      <c r="H1" s="26"/>
      <c r="I1" s="205" t="s">
        <v>164</v>
      </c>
    </row>
    <row r="2" spans="1:9" ht="12.75" customHeight="1">
      <c r="A2" s="27"/>
      <c r="B2" s="23"/>
      <c r="C2" s="23"/>
      <c r="D2" s="23"/>
      <c r="E2" s="23"/>
      <c r="F2" s="23"/>
      <c r="G2" s="23"/>
      <c r="H2" s="26"/>
      <c r="I2" s="205" t="s">
        <v>164</v>
      </c>
    </row>
    <row r="3" spans="1:9" ht="18.75">
      <c r="A3" s="22"/>
      <c r="B3" s="15" t="s">
        <v>173</v>
      </c>
      <c r="C3" s="24"/>
      <c r="D3" s="24"/>
      <c r="E3" s="24"/>
      <c r="F3" s="24"/>
      <c r="G3" s="24"/>
      <c r="H3" s="143"/>
      <c r="I3" s="205" t="s">
        <v>164</v>
      </c>
    </row>
    <row r="4" spans="1:9" ht="16.5">
      <c r="A4" s="51"/>
      <c r="B4" s="17" t="s">
        <v>187</v>
      </c>
      <c r="C4" s="24"/>
      <c r="D4" s="24"/>
      <c r="E4" s="24"/>
      <c r="F4" s="24"/>
      <c r="G4" s="24"/>
      <c r="H4" s="143"/>
      <c r="I4" s="205" t="s">
        <v>164</v>
      </c>
    </row>
    <row r="5" spans="1:9" ht="16.5">
      <c r="A5" s="22"/>
      <c r="B5" s="17" t="s">
        <v>127</v>
      </c>
      <c r="C5" s="24"/>
      <c r="D5" s="24"/>
      <c r="E5" s="24"/>
      <c r="F5" s="24"/>
      <c r="G5" s="24"/>
      <c r="H5" s="143"/>
      <c r="I5" s="205" t="s">
        <v>164</v>
      </c>
    </row>
    <row r="6" spans="1:9" ht="15.75">
      <c r="A6" s="22"/>
      <c r="B6" s="50" t="s">
        <v>126</v>
      </c>
      <c r="C6" s="24"/>
      <c r="D6" s="24"/>
      <c r="E6" s="24"/>
      <c r="F6" s="24"/>
      <c r="G6" s="24"/>
      <c r="H6" s="143"/>
      <c r="I6" s="205" t="s">
        <v>164</v>
      </c>
    </row>
    <row r="7" spans="1:9" ht="15.75">
      <c r="A7" s="22"/>
      <c r="B7" s="24"/>
      <c r="C7" s="143"/>
      <c r="D7" s="143"/>
      <c r="E7" s="143"/>
      <c r="F7" s="143"/>
      <c r="G7" s="24"/>
      <c r="H7" s="144"/>
      <c r="I7" s="205" t="s">
        <v>164</v>
      </c>
    </row>
    <row r="8" spans="1:9" ht="15.75" customHeight="1">
      <c r="A8" s="22"/>
      <c r="B8" s="908" t="s">
        <v>125</v>
      </c>
      <c r="C8" s="911" t="s">
        <v>295</v>
      </c>
      <c r="D8" s="976"/>
      <c r="E8" s="911" t="s">
        <v>344</v>
      </c>
      <c r="F8" s="976"/>
      <c r="G8" s="911" t="s">
        <v>96</v>
      </c>
      <c r="H8" s="914"/>
      <c r="I8" s="205" t="s">
        <v>164</v>
      </c>
    </row>
    <row r="9" spans="1:9" ht="28.5" customHeight="1">
      <c r="A9" s="22"/>
      <c r="B9" s="909"/>
      <c r="C9" s="977"/>
      <c r="D9" s="978"/>
      <c r="E9" s="977"/>
      <c r="F9" s="978"/>
      <c r="G9" s="915"/>
      <c r="H9" s="916"/>
      <c r="I9" s="205" t="s">
        <v>164</v>
      </c>
    </row>
    <row r="10" spans="1:9" ht="16.5" thickBot="1">
      <c r="A10" s="22"/>
      <c r="B10" s="910"/>
      <c r="C10" s="360" t="s">
        <v>150</v>
      </c>
      <c r="D10" s="361" t="s">
        <v>124</v>
      </c>
      <c r="E10" s="360" t="s">
        <v>150</v>
      </c>
      <c r="F10" s="361" t="s">
        <v>124</v>
      </c>
      <c r="G10" s="89" t="s">
        <v>150</v>
      </c>
      <c r="H10" s="149" t="s">
        <v>124</v>
      </c>
      <c r="I10" s="205" t="s">
        <v>164</v>
      </c>
    </row>
    <row r="11" spans="1:9" ht="15.75">
      <c r="A11" s="22"/>
      <c r="B11" s="86" t="s">
        <v>64</v>
      </c>
      <c r="C11" s="579"/>
      <c r="D11" s="281">
        <v>0</v>
      </c>
      <c r="E11" s="280"/>
      <c r="F11" s="281">
        <v>0</v>
      </c>
      <c r="G11" s="278">
        <v>0</v>
      </c>
      <c r="H11" s="286">
        <v>0</v>
      </c>
      <c r="I11" s="205" t="s">
        <v>164</v>
      </c>
    </row>
    <row r="12" spans="1:9" ht="15.75" customHeight="1">
      <c r="A12" s="22"/>
      <c r="B12" s="86" t="s">
        <v>243</v>
      </c>
      <c r="C12" s="282"/>
      <c r="D12" s="279">
        <v>0</v>
      </c>
      <c r="E12" s="280"/>
      <c r="F12" s="279">
        <v>0</v>
      </c>
      <c r="G12" s="278">
        <v>0</v>
      </c>
      <c r="H12" s="286">
        <v>0</v>
      </c>
      <c r="I12" s="205" t="s">
        <v>164</v>
      </c>
    </row>
    <row r="13" spans="1:9" ht="15.75">
      <c r="A13" s="22"/>
      <c r="B13" s="86" t="s">
        <v>71</v>
      </c>
      <c r="C13" s="282"/>
      <c r="D13" s="279">
        <v>0</v>
      </c>
      <c r="E13" s="280"/>
      <c r="F13" s="279">
        <v>0</v>
      </c>
      <c r="G13" s="278">
        <v>0</v>
      </c>
      <c r="H13" s="286">
        <v>0</v>
      </c>
      <c r="I13" s="205" t="s">
        <v>164</v>
      </c>
    </row>
    <row r="14" spans="1:9" ht="15.75">
      <c r="A14" s="22"/>
      <c r="B14" s="88" t="s">
        <v>69</v>
      </c>
      <c r="C14" s="282"/>
      <c r="D14" s="281">
        <v>0</v>
      </c>
      <c r="E14" s="280"/>
      <c r="F14" s="281">
        <v>0</v>
      </c>
      <c r="G14" s="289">
        <v>0</v>
      </c>
      <c r="H14" s="290">
        <v>0</v>
      </c>
      <c r="I14" s="205" t="s">
        <v>164</v>
      </c>
    </row>
    <row r="15" spans="1:9" ht="15.75">
      <c r="A15" s="22"/>
      <c r="B15" s="52"/>
      <c r="C15" s="580"/>
      <c r="D15" s="292"/>
      <c r="E15" s="293"/>
      <c r="F15" s="292"/>
      <c r="G15" s="291"/>
      <c r="H15" s="294"/>
      <c r="I15" s="205" t="s">
        <v>164</v>
      </c>
    </row>
    <row r="16" spans="1:9" ht="15.75">
      <c r="A16" s="22"/>
      <c r="B16" s="86" t="s">
        <v>177</v>
      </c>
      <c r="C16" s="282">
        <v>0</v>
      </c>
      <c r="D16" s="279">
        <v>0</v>
      </c>
      <c r="E16" s="278">
        <v>0</v>
      </c>
      <c r="F16" s="279">
        <v>0</v>
      </c>
      <c r="G16" s="278">
        <v>0</v>
      </c>
      <c r="H16" s="283">
        <v>0</v>
      </c>
      <c r="I16" s="205" t="s">
        <v>164</v>
      </c>
    </row>
    <row r="17" spans="1:9" ht="15.75">
      <c r="A17" s="22"/>
      <c r="B17" s="87" t="s">
        <v>178</v>
      </c>
      <c r="C17" s="282">
        <v>0</v>
      </c>
      <c r="D17" s="279">
        <v>0</v>
      </c>
      <c r="E17" s="278">
        <v>0</v>
      </c>
      <c r="F17" s="279">
        <v>0</v>
      </c>
      <c r="G17" s="278">
        <v>0</v>
      </c>
      <c r="H17" s="283">
        <v>0</v>
      </c>
      <c r="I17" s="205" t="s">
        <v>164</v>
      </c>
    </row>
    <row r="18" spans="1:9" ht="15.75">
      <c r="A18" s="22"/>
      <c r="B18" s="88" t="s">
        <v>179</v>
      </c>
      <c r="C18" s="581"/>
      <c r="D18" s="288"/>
      <c r="E18" s="295"/>
      <c r="F18" s="288"/>
      <c r="G18" s="295"/>
      <c r="H18" s="296"/>
      <c r="I18" s="205" t="s">
        <v>164</v>
      </c>
    </row>
    <row r="19" spans="1:9" ht="15.75">
      <c r="A19" s="22"/>
      <c r="B19" s="52"/>
      <c r="C19" s="368"/>
      <c r="D19" s="292"/>
      <c r="E19" s="297"/>
      <c r="F19" s="292"/>
      <c r="G19" s="297"/>
      <c r="H19" s="298"/>
      <c r="I19" s="205" t="s">
        <v>164</v>
      </c>
    </row>
    <row r="20" spans="1:9" ht="15.75">
      <c r="A20" s="22"/>
      <c r="B20" s="178"/>
      <c r="C20" s="368"/>
      <c r="D20" s="299"/>
      <c r="E20" s="297"/>
      <c r="F20" s="299"/>
      <c r="G20" s="297"/>
      <c r="H20" s="300"/>
      <c r="I20" s="205" t="s">
        <v>164</v>
      </c>
    </row>
    <row r="21" spans="1:9" ht="15.75">
      <c r="A21" s="22"/>
      <c r="B21" s="364" t="s">
        <v>180</v>
      </c>
      <c r="C21" s="311">
        <v>0</v>
      </c>
      <c r="D21" s="302">
        <v>0</v>
      </c>
      <c r="E21" s="312">
        <v>0</v>
      </c>
      <c r="F21" s="302">
        <v>0</v>
      </c>
      <c r="G21" s="301">
        <v>0</v>
      </c>
      <c r="H21" s="303">
        <v>0</v>
      </c>
      <c r="I21" s="205" t="s">
        <v>164</v>
      </c>
    </row>
    <row r="22" spans="1:9" ht="15.75">
      <c r="A22" s="22"/>
      <c r="B22" s="52"/>
      <c r="C22" s="368"/>
      <c r="D22" s="299"/>
      <c r="E22" s="305"/>
      <c r="F22" s="299"/>
      <c r="G22" s="287"/>
      <c r="H22" s="306"/>
      <c r="I22" s="205" t="s">
        <v>164</v>
      </c>
    </row>
    <row r="23" spans="1:9" ht="15.75">
      <c r="A23" s="22"/>
      <c r="B23" s="86" t="s">
        <v>72</v>
      </c>
      <c r="C23" s="282"/>
      <c r="D23" s="281">
        <v>0</v>
      </c>
      <c r="E23" s="280"/>
      <c r="F23" s="281">
        <v>0</v>
      </c>
      <c r="G23" s="278">
        <v>0</v>
      </c>
      <c r="H23" s="286">
        <v>0</v>
      </c>
      <c r="I23" s="205" t="s">
        <v>164</v>
      </c>
    </row>
    <row r="24" spans="1:9" ht="15.75">
      <c r="A24" s="22"/>
      <c r="B24" s="86" t="s">
        <v>77</v>
      </c>
      <c r="C24" s="282"/>
      <c r="D24" s="279">
        <v>0</v>
      </c>
      <c r="E24" s="280"/>
      <c r="F24" s="279">
        <v>0</v>
      </c>
      <c r="G24" s="278">
        <v>0</v>
      </c>
      <c r="H24" s="286">
        <v>0</v>
      </c>
      <c r="I24" s="205" t="s">
        <v>164</v>
      </c>
    </row>
    <row r="25" spans="1:9" ht="15.75">
      <c r="A25" s="22"/>
      <c r="B25" s="86" t="s">
        <v>73</v>
      </c>
      <c r="C25" s="282"/>
      <c r="D25" s="281">
        <v>0</v>
      </c>
      <c r="E25" s="280"/>
      <c r="F25" s="281">
        <v>0</v>
      </c>
      <c r="G25" s="278">
        <v>0</v>
      </c>
      <c r="H25" s="286">
        <v>0</v>
      </c>
      <c r="I25" s="205" t="s">
        <v>164</v>
      </c>
    </row>
    <row r="26" spans="1:9" ht="15.75">
      <c r="A26" s="22"/>
      <c r="B26" s="86" t="s">
        <v>79</v>
      </c>
      <c r="C26" s="282"/>
      <c r="D26" s="281">
        <v>0</v>
      </c>
      <c r="E26" s="280"/>
      <c r="F26" s="281">
        <v>0</v>
      </c>
      <c r="G26" s="278">
        <v>0</v>
      </c>
      <c r="H26" s="286">
        <v>0</v>
      </c>
      <c r="I26" s="205" t="s">
        <v>164</v>
      </c>
    </row>
    <row r="27" spans="1:9" ht="15.75">
      <c r="A27" s="22"/>
      <c r="B27" s="86" t="s">
        <v>74</v>
      </c>
      <c r="C27" s="282"/>
      <c r="D27" s="281">
        <v>-119</v>
      </c>
      <c r="E27" s="280"/>
      <c r="F27" s="281">
        <v>0</v>
      </c>
      <c r="G27" s="278">
        <v>0</v>
      </c>
      <c r="H27" s="286">
        <v>-119</v>
      </c>
      <c r="I27" s="205" t="s">
        <v>164</v>
      </c>
    </row>
    <row r="28" spans="1:9" ht="15.75">
      <c r="A28" s="22"/>
      <c r="B28" s="86" t="s">
        <v>81</v>
      </c>
      <c r="C28" s="282"/>
      <c r="D28" s="279">
        <v>0</v>
      </c>
      <c r="E28" s="280"/>
      <c r="F28" s="279">
        <v>-47</v>
      </c>
      <c r="G28" s="278">
        <v>0</v>
      </c>
      <c r="H28" s="286">
        <v>-47</v>
      </c>
      <c r="I28" s="205" t="s">
        <v>164</v>
      </c>
    </row>
    <row r="29" spans="1:9" ht="15.75">
      <c r="A29" s="22"/>
      <c r="B29" s="86" t="s">
        <v>83</v>
      </c>
      <c r="C29" s="282"/>
      <c r="D29" s="281">
        <v>0</v>
      </c>
      <c r="E29" s="280"/>
      <c r="F29" s="281">
        <v>0</v>
      </c>
      <c r="G29" s="278">
        <v>0</v>
      </c>
      <c r="H29" s="286">
        <v>0</v>
      </c>
      <c r="I29" s="205" t="s">
        <v>164</v>
      </c>
    </row>
    <row r="30" spans="1:9" ht="15.75">
      <c r="A30" s="22"/>
      <c r="B30" s="88" t="s">
        <v>75</v>
      </c>
      <c r="C30" s="368"/>
      <c r="D30" s="337">
        <v>0</v>
      </c>
      <c r="E30" s="297"/>
      <c r="F30" s="337">
        <v>0</v>
      </c>
      <c r="G30" s="287">
        <v>0</v>
      </c>
      <c r="H30" s="306">
        <v>0</v>
      </c>
      <c r="I30" s="205" t="s">
        <v>164</v>
      </c>
    </row>
    <row r="31" spans="1:9" ht="16.5" thickBot="1">
      <c r="A31" s="22"/>
      <c r="B31" s="148" t="s">
        <v>290</v>
      </c>
      <c r="C31" s="582">
        <v>0</v>
      </c>
      <c r="D31" s="339">
        <v>-119</v>
      </c>
      <c r="E31" s="340">
        <v>0</v>
      </c>
      <c r="F31" s="339">
        <v>-47</v>
      </c>
      <c r="G31" s="343">
        <v>0</v>
      </c>
      <c r="H31" s="344">
        <v>-166</v>
      </c>
      <c r="I31" s="205" t="s">
        <v>9</v>
      </c>
    </row>
    <row r="32" spans="1:15" ht="15.75">
      <c r="A32" s="22"/>
      <c r="B32" s="901" t="s">
        <v>9</v>
      </c>
      <c r="C32" s="902"/>
      <c r="D32" s="902"/>
      <c r="E32" s="902"/>
      <c r="F32" s="902"/>
      <c r="G32" s="902"/>
      <c r="H32" s="902"/>
      <c r="I32" s="207"/>
      <c r="J32" s="25"/>
      <c r="K32" s="25"/>
      <c r="L32" s="25"/>
      <c r="M32" s="25"/>
      <c r="N32" s="25"/>
      <c r="O32" s="25"/>
    </row>
    <row r="33" spans="1:15" ht="15.75">
      <c r="A33" s="22"/>
      <c r="B33" s="26"/>
      <c r="C33" s="26"/>
      <c r="D33" s="26"/>
      <c r="E33" s="26"/>
      <c r="F33" s="26"/>
      <c r="G33" s="26"/>
      <c r="H33" s="26"/>
      <c r="I33" s="207"/>
      <c r="J33" s="25"/>
      <c r="K33" s="25"/>
      <c r="L33" s="25"/>
      <c r="M33" s="25"/>
      <c r="N33" s="25"/>
      <c r="O33" s="25"/>
    </row>
  </sheetData>
  <sheetProtection/>
  <mergeCells count="5">
    <mergeCell ref="B32:H32"/>
    <mergeCell ref="E8:F9"/>
    <mergeCell ref="B8:B10"/>
    <mergeCell ref="C8:D9"/>
    <mergeCell ref="G8:H9"/>
  </mergeCells>
  <printOptions horizontalCentered="1"/>
  <pageMargins left="0.75" right="0.75" top="0.5" bottom="0.5" header="0.5" footer="0.5"/>
  <pageSetup fitToHeight="0" fitToWidth="1" horizontalDpi="600" verticalDpi="600" orientation="landscape" r:id="rId1"/>
  <headerFooter alignWithMargins="0">
    <oddFooter>&amp;C&amp;"Times New Roman,Regular"&amp;14Exhibit J - Financial Analysis of Program Changes&amp;12
</oddFooter>
  </headerFooter>
</worksheet>
</file>

<file path=xl/worksheets/sheet13.xml><?xml version="1.0" encoding="utf-8"?>
<worksheet xmlns="http://schemas.openxmlformats.org/spreadsheetml/2006/main" xmlns:r="http://schemas.openxmlformats.org/officeDocument/2006/relationships">
  <sheetPr codeName="Sheet16"/>
  <dimension ref="A1:O32"/>
  <sheetViews>
    <sheetView showGridLines="0" showOutlineSymbols="0" view="pageBreakPreview" zoomScale="85" zoomScaleSheetLayoutView="85" zoomScalePageLayoutView="0" workbookViewId="0" topLeftCell="A1">
      <selection activeCell="Q31" sqref="Q31"/>
    </sheetView>
  </sheetViews>
  <sheetFormatPr defaultColWidth="9.6640625" defaultRowHeight="15"/>
  <cols>
    <col min="1" max="1" width="3.88671875" style="554" customWidth="1"/>
    <col min="2" max="2" width="56.99609375" style="554" customWidth="1"/>
    <col min="3" max="3" width="8.3359375" style="554" customWidth="1"/>
    <col min="4" max="4" width="9.77734375" style="554" customWidth="1"/>
    <col min="5" max="5" width="8.77734375" style="554" customWidth="1"/>
    <col min="6" max="10" width="9.77734375" style="554" customWidth="1"/>
    <col min="11" max="11" width="9.21484375" style="554" customWidth="1"/>
    <col min="12" max="12" width="9.77734375" style="554" customWidth="1"/>
    <col min="13" max="13" width="7.77734375" style="554" customWidth="1"/>
    <col min="14" max="14" width="11.77734375" style="554" bestFit="1" customWidth="1"/>
    <col min="15" max="15" width="1.2265625" style="204" customWidth="1"/>
    <col min="16" max="16384" width="9.6640625" style="554" customWidth="1"/>
  </cols>
  <sheetData>
    <row r="1" spans="1:15" ht="20.25">
      <c r="A1" s="27"/>
      <c r="B1" s="986" t="s">
        <v>114</v>
      </c>
      <c r="C1" s="987"/>
      <c r="D1" s="987"/>
      <c r="E1" s="987"/>
      <c r="F1" s="987"/>
      <c r="G1" s="987"/>
      <c r="H1" s="987"/>
      <c r="I1" s="987"/>
      <c r="J1" s="987"/>
      <c r="K1" s="987"/>
      <c r="L1" s="987"/>
      <c r="M1" s="987"/>
      <c r="N1" s="987"/>
      <c r="O1" s="203" t="s">
        <v>164</v>
      </c>
    </row>
    <row r="2" spans="1:15" ht="20.25">
      <c r="A2" s="27"/>
      <c r="B2" s="84"/>
      <c r="C2" s="20"/>
      <c r="D2" s="20"/>
      <c r="E2" s="20"/>
      <c r="F2" s="20"/>
      <c r="G2" s="20"/>
      <c r="H2" s="20"/>
      <c r="I2" s="20"/>
      <c r="J2" s="20"/>
      <c r="K2" s="20"/>
      <c r="L2" s="20"/>
      <c r="M2" s="20"/>
      <c r="N2" s="20"/>
      <c r="O2" s="203" t="s">
        <v>164</v>
      </c>
    </row>
    <row r="3" spans="1:15" ht="20.25">
      <c r="A3" s="27"/>
      <c r="B3" s="20"/>
      <c r="C3" s="20"/>
      <c r="D3" s="20"/>
      <c r="E3" s="20"/>
      <c r="F3" s="20"/>
      <c r="G3" s="20"/>
      <c r="H3" s="20"/>
      <c r="I3" s="20"/>
      <c r="J3" s="20"/>
      <c r="K3" s="20"/>
      <c r="L3" s="20"/>
      <c r="M3" s="20"/>
      <c r="N3" s="20"/>
      <c r="O3" s="203" t="s">
        <v>164</v>
      </c>
    </row>
    <row r="4" spans="1:15" ht="20.25">
      <c r="A4" s="27"/>
      <c r="B4" s="988" t="s">
        <v>162</v>
      </c>
      <c r="C4" s="648"/>
      <c r="D4" s="648"/>
      <c r="E4" s="648"/>
      <c r="F4" s="648"/>
      <c r="G4" s="648"/>
      <c r="H4" s="648"/>
      <c r="I4" s="648"/>
      <c r="J4" s="648"/>
      <c r="K4" s="648"/>
      <c r="L4" s="648"/>
      <c r="M4" s="648"/>
      <c r="N4" s="648"/>
      <c r="O4" s="203" t="s">
        <v>164</v>
      </c>
    </row>
    <row r="5" spans="1:15" ht="18.75">
      <c r="A5" s="10"/>
      <c r="B5" s="989" t="s">
        <v>187</v>
      </c>
      <c r="C5" s="650"/>
      <c r="D5" s="650"/>
      <c r="E5" s="650"/>
      <c r="F5" s="650"/>
      <c r="G5" s="650"/>
      <c r="H5" s="650"/>
      <c r="I5" s="650"/>
      <c r="J5" s="650"/>
      <c r="K5" s="650"/>
      <c r="L5" s="650"/>
      <c r="M5" s="650"/>
      <c r="N5" s="650"/>
      <c r="O5" s="203" t="s">
        <v>164</v>
      </c>
    </row>
    <row r="6" spans="1:15" ht="18.75">
      <c r="A6" s="12"/>
      <c r="B6" s="989" t="s">
        <v>127</v>
      </c>
      <c r="C6" s="648"/>
      <c r="D6" s="648"/>
      <c r="E6" s="648"/>
      <c r="F6" s="648"/>
      <c r="G6" s="648"/>
      <c r="H6" s="648"/>
      <c r="I6" s="648"/>
      <c r="J6" s="648"/>
      <c r="K6" s="648"/>
      <c r="L6" s="648"/>
      <c r="M6" s="648"/>
      <c r="N6" s="648"/>
      <c r="O6" s="203" t="s">
        <v>164</v>
      </c>
    </row>
    <row r="7" spans="1:15" ht="15.75">
      <c r="A7" s="13"/>
      <c r="B7" s="21"/>
      <c r="C7" s="21"/>
      <c r="D7" s="21"/>
      <c r="E7" s="21"/>
      <c r="F7" s="21"/>
      <c r="G7" s="21"/>
      <c r="H7" s="21"/>
      <c r="I7" s="21"/>
      <c r="J7" s="21"/>
      <c r="K7" s="21"/>
      <c r="L7" s="21"/>
      <c r="M7" s="21"/>
      <c r="N7" s="21"/>
      <c r="O7" s="203" t="s">
        <v>164</v>
      </c>
    </row>
    <row r="8" spans="1:15" ht="16.5" thickBot="1">
      <c r="A8" s="20"/>
      <c r="B8" s="20" t="s">
        <v>151</v>
      </c>
      <c r="C8" s="20"/>
      <c r="D8" s="20"/>
      <c r="E8" s="20"/>
      <c r="F8" s="20"/>
      <c r="G8" s="20"/>
      <c r="H8" s="20"/>
      <c r="I8" s="20"/>
      <c r="J8" s="20"/>
      <c r="K8" s="20"/>
      <c r="L8" s="20"/>
      <c r="M8" s="20"/>
      <c r="N8" s="20"/>
      <c r="O8" s="203" t="s">
        <v>164</v>
      </c>
    </row>
    <row r="9" spans="1:15" ht="15.75">
      <c r="A9" s="79"/>
      <c r="B9" s="990" t="s">
        <v>44</v>
      </c>
      <c r="C9" s="983" t="s">
        <v>291</v>
      </c>
      <c r="D9" s="757"/>
      <c r="E9" s="979" t="s">
        <v>335</v>
      </c>
      <c r="F9" s="980"/>
      <c r="G9" s="983" t="s">
        <v>307</v>
      </c>
      <c r="H9" s="984"/>
      <c r="I9" s="983" t="s">
        <v>308</v>
      </c>
      <c r="J9" s="984"/>
      <c r="K9" s="983" t="s">
        <v>284</v>
      </c>
      <c r="L9" s="984"/>
      <c r="M9" s="983" t="s">
        <v>37</v>
      </c>
      <c r="N9" s="984"/>
      <c r="O9" s="203" t="s">
        <v>164</v>
      </c>
    </row>
    <row r="10" spans="1:15" ht="50.25" customHeight="1">
      <c r="A10" s="77"/>
      <c r="B10" s="991"/>
      <c r="C10" s="766"/>
      <c r="D10" s="767"/>
      <c r="E10" s="981"/>
      <c r="F10" s="982"/>
      <c r="G10" s="758"/>
      <c r="H10" s="759"/>
      <c r="I10" s="758"/>
      <c r="J10" s="759"/>
      <c r="K10" s="758"/>
      <c r="L10" s="759"/>
      <c r="M10" s="758"/>
      <c r="N10" s="759"/>
      <c r="O10" s="203" t="s">
        <v>164</v>
      </c>
    </row>
    <row r="11" spans="1:15" ht="16.5" thickBot="1">
      <c r="A11" s="80"/>
      <c r="B11" s="992"/>
      <c r="C11" s="82" t="s">
        <v>150</v>
      </c>
      <c r="D11" s="81" t="s">
        <v>152</v>
      </c>
      <c r="E11" s="82" t="s">
        <v>150</v>
      </c>
      <c r="F11" s="81" t="s">
        <v>152</v>
      </c>
      <c r="G11" s="82" t="s">
        <v>150</v>
      </c>
      <c r="H11" s="81" t="s">
        <v>152</v>
      </c>
      <c r="I11" s="82" t="s">
        <v>150</v>
      </c>
      <c r="J11" s="81" t="s">
        <v>152</v>
      </c>
      <c r="K11" s="82" t="s">
        <v>150</v>
      </c>
      <c r="L11" s="81" t="s">
        <v>152</v>
      </c>
      <c r="M11" s="82" t="s">
        <v>150</v>
      </c>
      <c r="N11" s="83" t="s">
        <v>152</v>
      </c>
      <c r="O11" s="203" t="s">
        <v>164</v>
      </c>
    </row>
    <row r="12" spans="1:15" ht="15.75">
      <c r="A12" s="77"/>
      <c r="B12" s="146" t="s">
        <v>260</v>
      </c>
      <c r="C12" s="308">
        <v>18</v>
      </c>
      <c r="D12" s="309"/>
      <c r="E12" s="308">
        <v>18</v>
      </c>
      <c r="F12" s="310"/>
      <c r="G12" s="309">
        <v>5.098039215686274</v>
      </c>
      <c r="H12" s="310"/>
      <c r="I12" s="309">
        <v>0</v>
      </c>
      <c r="J12" s="309"/>
      <c r="K12" s="308">
        <v>23.098039215686274</v>
      </c>
      <c r="L12" s="309"/>
      <c r="M12" s="308">
        <v>5.098039215686274</v>
      </c>
      <c r="N12" s="310"/>
      <c r="O12" s="203" t="s">
        <v>164</v>
      </c>
    </row>
    <row r="13" spans="1:15" ht="15.75">
      <c r="A13" s="77"/>
      <c r="B13" s="85" t="s">
        <v>275</v>
      </c>
      <c r="C13" s="308">
        <v>278</v>
      </c>
      <c r="D13" s="309"/>
      <c r="E13" s="308">
        <v>268</v>
      </c>
      <c r="F13" s="310"/>
      <c r="G13" s="309">
        <v>75.9041394335512</v>
      </c>
      <c r="H13" s="310"/>
      <c r="I13" s="309">
        <v>0</v>
      </c>
      <c r="J13" s="309"/>
      <c r="K13" s="308">
        <v>343.9041394335512</v>
      </c>
      <c r="L13" s="309"/>
      <c r="M13" s="308">
        <v>75.90413943355122</v>
      </c>
      <c r="N13" s="310"/>
      <c r="O13" s="203" t="s">
        <v>164</v>
      </c>
    </row>
    <row r="14" spans="1:15" ht="15.75">
      <c r="A14" s="77"/>
      <c r="B14" s="85" t="s">
        <v>274</v>
      </c>
      <c r="C14" s="308">
        <v>29</v>
      </c>
      <c r="D14" s="309"/>
      <c r="E14" s="308">
        <v>29</v>
      </c>
      <c r="F14" s="310"/>
      <c r="G14" s="309">
        <v>8.213507625272332</v>
      </c>
      <c r="H14" s="310"/>
      <c r="I14" s="309">
        <v>0</v>
      </c>
      <c r="J14" s="309"/>
      <c r="K14" s="308">
        <v>37.21350762527233</v>
      </c>
      <c r="L14" s="309"/>
      <c r="M14" s="308">
        <v>8.213507625272328</v>
      </c>
      <c r="N14" s="310"/>
      <c r="O14" s="203" t="s">
        <v>164</v>
      </c>
    </row>
    <row r="15" spans="1:15" ht="15.75">
      <c r="A15" s="77"/>
      <c r="B15" s="85" t="s">
        <v>273</v>
      </c>
      <c r="C15" s="308">
        <v>24</v>
      </c>
      <c r="D15" s="309"/>
      <c r="E15" s="308">
        <v>24</v>
      </c>
      <c r="F15" s="310"/>
      <c r="G15" s="309">
        <v>6.7973856209150325</v>
      </c>
      <c r="H15" s="310"/>
      <c r="I15" s="309">
        <v>0</v>
      </c>
      <c r="J15" s="309"/>
      <c r="K15" s="308">
        <v>30.797385620915033</v>
      </c>
      <c r="L15" s="309"/>
      <c r="M15" s="308">
        <v>6.797385620915033</v>
      </c>
      <c r="N15" s="310"/>
      <c r="O15" s="203" t="s">
        <v>164</v>
      </c>
    </row>
    <row r="16" spans="1:15" ht="15.75">
      <c r="A16" s="77"/>
      <c r="B16" s="85" t="s">
        <v>272</v>
      </c>
      <c r="C16" s="308">
        <v>19</v>
      </c>
      <c r="D16" s="309"/>
      <c r="E16" s="308">
        <v>19</v>
      </c>
      <c r="F16" s="310"/>
      <c r="G16" s="309">
        <v>5.381263616557734</v>
      </c>
      <c r="H16" s="310"/>
      <c r="I16" s="309">
        <v>0</v>
      </c>
      <c r="J16" s="309"/>
      <c r="K16" s="308">
        <v>24.381263616557735</v>
      </c>
      <c r="L16" s="309"/>
      <c r="M16" s="308">
        <v>5.381263616557735</v>
      </c>
      <c r="N16" s="310"/>
      <c r="O16" s="203" t="s">
        <v>164</v>
      </c>
    </row>
    <row r="17" spans="1:15" ht="15.75">
      <c r="A17" s="77"/>
      <c r="B17" s="85" t="s">
        <v>271</v>
      </c>
      <c r="C17" s="308">
        <v>26</v>
      </c>
      <c r="D17" s="309"/>
      <c r="E17" s="308">
        <v>26</v>
      </c>
      <c r="F17" s="310"/>
      <c r="G17" s="309">
        <v>7.363834422657952</v>
      </c>
      <c r="H17" s="310"/>
      <c r="I17" s="309">
        <v>0</v>
      </c>
      <c r="J17" s="309"/>
      <c r="K17" s="308">
        <v>33.36383442265795</v>
      </c>
      <c r="L17" s="309"/>
      <c r="M17" s="308">
        <v>7.363834422657952</v>
      </c>
      <c r="N17" s="310"/>
      <c r="O17" s="203" t="s">
        <v>164</v>
      </c>
    </row>
    <row r="18" spans="1:15" ht="15.75">
      <c r="A18" s="77"/>
      <c r="B18" s="85" t="s">
        <v>270</v>
      </c>
      <c r="C18" s="308">
        <v>2</v>
      </c>
      <c r="D18" s="309"/>
      <c r="E18" s="308">
        <v>2</v>
      </c>
      <c r="F18" s="310"/>
      <c r="G18" s="309">
        <v>0.5664488017429194</v>
      </c>
      <c r="H18" s="310"/>
      <c r="I18" s="309">
        <v>0</v>
      </c>
      <c r="J18" s="309"/>
      <c r="K18" s="308">
        <v>2.5664488017429194</v>
      </c>
      <c r="L18" s="309"/>
      <c r="M18" s="308">
        <v>0.5664488017429194</v>
      </c>
      <c r="N18" s="310"/>
      <c r="O18" s="203" t="s">
        <v>164</v>
      </c>
    </row>
    <row r="19" spans="1:15" ht="15.75">
      <c r="A19" s="77"/>
      <c r="B19" s="85" t="s">
        <v>269</v>
      </c>
      <c r="C19" s="308">
        <v>28</v>
      </c>
      <c r="D19" s="309"/>
      <c r="E19" s="308">
        <v>28</v>
      </c>
      <c r="F19" s="310"/>
      <c r="G19" s="309">
        <v>7.930283224400871</v>
      </c>
      <c r="H19" s="310"/>
      <c r="I19" s="309">
        <v>0</v>
      </c>
      <c r="J19" s="309"/>
      <c r="K19" s="308">
        <v>35.930283224400874</v>
      </c>
      <c r="L19" s="309"/>
      <c r="M19" s="308">
        <v>7.930283224400874</v>
      </c>
      <c r="N19" s="310"/>
      <c r="O19" s="203" t="s">
        <v>164</v>
      </c>
    </row>
    <row r="20" spans="1:15" ht="15.75">
      <c r="A20" s="77"/>
      <c r="B20" s="85" t="s">
        <v>268</v>
      </c>
      <c r="C20" s="308">
        <v>19</v>
      </c>
      <c r="D20" s="309"/>
      <c r="E20" s="308">
        <v>19</v>
      </c>
      <c r="F20" s="310"/>
      <c r="G20" s="309">
        <v>5.381263616557734</v>
      </c>
      <c r="H20" s="310"/>
      <c r="I20" s="309">
        <v>0</v>
      </c>
      <c r="J20" s="309"/>
      <c r="K20" s="308">
        <v>24.381263616557735</v>
      </c>
      <c r="L20" s="309"/>
      <c r="M20" s="308">
        <v>5.381263616557735</v>
      </c>
      <c r="N20" s="310"/>
      <c r="O20" s="203" t="s">
        <v>164</v>
      </c>
    </row>
    <row r="21" spans="1:15" ht="15.75">
      <c r="A21" s="77"/>
      <c r="B21" s="85" t="s">
        <v>267</v>
      </c>
      <c r="C21" s="308">
        <v>17</v>
      </c>
      <c r="D21" s="309"/>
      <c r="E21" s="308">
        <v>17</v>
      </c>
      <c r="F21" s="310"/>
      <c r="G21" s="309">
        <v>4.814814814814815</v>
      </c>
      <c r="H21" s="310"/>
      <c r="I21" s="309">
        <v>0</v>
      </c>
      <c r="J21" s="309"/>
      <c r="K21" s="308">
        <v>21.814814814814817</v>
      </c>
      <c r="L21" s="309"/>
      <c r="M21" s="308">
        <v>4.814814814814817</v>
      </c>
      <c r="N21" s="310"/>
      <c r="O21" s="203" t="s">
        <v>164</v>
      </c>
    </row>
    <row r="22" spans="1:15" ht="15.75">
      <c r="A22" s="77"/>
      <c r="B22" s="85" t="s">
        <v>266</v>
      </c>
      <c r="C22" s="308">
        <v>1</v>
      </c>
      <c r="D22" s="309"/>
      <c r="E22" s="308">
        <v>1</v>
      </c>
      <c r="F22" s="310"/>
      <c r="G22" s="309">
        <v>0.2832244008714597</v>
      </c>
      <c r="H22" s="310"/>
      <c r="I22" s="309">
        <v>0</v>
      </c>
      <c r="J22" s="309"/>
      <c r="K22" s="308">
        <v>1.2832244008714597</v>
      </c>
      <c r="L22" s="309"/>
      <c r="M22" s="308">
        <v>0.2832244008714597</v>
      </c>
      <c r="N22" s="310"/>
      <c r="O22" s="203" t="s">
        <v>164</v>
      </c>
    </row>
    <row r="23" spans="1:15" ht="15.75">
      <c r="A23" s="77"/>
      <c r="B23" s="85" t="s">
        <v>265</v>
      </c>
      <c r="C23" s="308">
        <v>1</v>
      </c>
      <c r="D23" s="309"/>
      <c r="E23" s="308">
        <v>1</v>
      </c>
      <c r="F23" s="310"/>
      <c r="G23" s="309">
        <v>0.2832244008714597</v>
      </c>
      <c r="H23" s="310"/>
      <c r="I23" s="309">
        <v>0</v>
      </c>
      <c r="J23" s="309"/>
      <c r="K23" s="308">
        <v>1.2832244008714597</v>
      </c>
      <c r="L23" s="309"/>
      <c r="M23" s="308">
        <v>0.2832244008714597</v>
      </c>
      <c r="N23" s="310"/>
      <c r="O23" s="203" t="s">
        <v>164</v>
      </c>
    </row>
    <row r="24" spans="1:15" ht="15.75">
      <c r="A24" s="77"/>
      <c r="B24" s="85" t="s">
        <v>264</v>
      </c>
      <c r="C24" s="335">
        <v>4</v>
      </c>
      <c r="D24" s="309"/>
      <c r="E24" s="308">
        <v>4</v>
      </c>
      <c r="F24" s="310"/>
      <c r="G24" s="309">
        <v>1.132897603485839</v>
      </c>
      <c r="H24" s="310"/>
      <c r="I24" s="309">
        <v>0</v>
      </c>
      <c r="J24" s="309"/>
      <c r="K24" s="308">
        <v>5.132897603485839</v>
      </c>
      <c r="L24" s="309"/>
      <c r="M24" s="308">
        <v>1.132897603485839</v>
      </c>
      <c r="N24" s="310"/>
      <c r="O24" s="203" t="s">
        <v>164</v>
      </c>
    </row>
    <row r="25" spans="1:15" ht="15.75">
      <c r="A25" s="77"/>
      <c r="B25" s="85" t="s">
        <v>263</v>
      </c>
      <c r="C25" s="335">
        <v>3</v>
      </c>
      <c r="D25" s="309"/>
      <c r="E25" s="308">
        <v>3</v>
      </c>
      <c r="F25" s="310"/>
      <c r="G25" s="309">
        <v>0.8496732026143791</v>
      </c>
      <c r="H25" s="310"/>
      <c r="I25" s="309">
        <v>0</v>
      </c>
      <c r="J25" s="309"/>
      <c r="K25" s="308">
        <v>3.849673202614379</v>
      </c>
      <c r="L25" s="309"/>
      <c r="M25" s="308">
        <v>0.8496732026143792</v>
      </c>
      <c r="N25" s="310"/>
      <c r="O25" s="203" t="s">
        <v>164</v>
      </c>
    </row>
    <row r="26" spans="1:15" ht="15.75">
      <c r="A26" s="77"/>
      <c r="B26" s="85" t="s">
        <v>262</v>
      </c>
      <c r="C26" s="308">
        <v>0</v>
      </c>
      <c r="D26" s="309"/>
      <c r="E26" s="308">
        <v>0</v>
      </c>
      <c r="F26" s="310"/>
      <c r="G26" s="309">
        <v>0</v>
      </c>
      <c r="H26" s="310"/>
      <c r="I26" s="309">
        <v>0</v>
      </c>
      <c r="J26" s="309"/>
      <c r="K26" s="308">
        <v>0</v>
      </c>
      <c r="L26" s="309"/>
      <c r="M26" s="308">
        <v>0</v>
      </c>
      <c r="N26" s="310"/>
      <c r="O26" s="203" t="s">
        <v>164</v>
      </c>
    </row>
    <row r="27" spans="1:15" ht="15.75">
      <c r="A27" s="77"/>
      <c r="B27" s="85" t="s">
        <v>261</v>
      </c>
      <c r="C27" s="311">
        <v>0</v>
      </c>
      <c r="D27" s="312"/>
      <c r="E27" s="311">
        <v>0</v>
      </c>
      <c r="F27" s="313"/>
      <c r="G27" s="309">
        <v>0</v>
      </c>
      <c r="H27" s="313"/>
      <c r="I27" s="312">
        <v>0</v>
      </c>
      <c r="J27" s="312"/>
      <c r="K27" s="308">
        <v>0</v>
      </c>
      <c r="L27" s="312"/>
      <c r="M27" s="308">
        <v>0</v>
      </c>
      <c r="N27" s="313"/>
      <c r="O27" s="203" t="s">
        <v>164</v>
      </c>
    </row>
    <row r="28" spans="1:15" ht="15.75">
      <c r="A28" s="77"/>
      <c r="B28" s="94" t="s">
        <v>62</v>
      </c>
      <c r="C28" s="314">
        <v>469</v>
      </c>
      <c r="D28" s="315"/>
      <c r="E28" s="314">
        <v>459</v>
      </c>
      <c r="F28" s="316"/>
      <c r="G28" s="555">
        <v>129.99999999999997</v>
      </c>
      <c r="H28" s="316"/>
      <c r="I28" s="315">
        <v>0</v>
      </c>
      <c r="J28" s="315"/>
      <c r="K28" s="314">
        <v>588.9999999999998</v>
      </c>
      <c r="L28" s="315"/>
      <c r="M28" s="314">
        <v>130.00000000000003</v>
      </c>
      <c r="N28" s="316"/>
      <c r="O28" s="203" t="s">
        <v>164</v>
      </c>
    </row>
    <row r="29" spans="1:15" ht="15.75">
      <c r="A29" s="77"/>
      <c r="B29" s="95" t="s">
        <v>4</v>
      </c>
      <c r="C29" s="317"/>
      <c r="D29" s="556">
        <v>177491.805</v>
      </c>
      <c r="E29" s="317"/>
      <c r="F29" s="556">
        <v>181396.62471</v>
      </c>
      <c r="G29" s="188"/>
      <c r="H29" s="556"/>
      <c r="I29" s="188"/>
      <c r="J29" s="188"/>
      <c r="K29" s="557"/>
      <c r="L29" s="188">
        <v>185387.35045362002</v>
      </c>
      <c r="M29" s="317"/>
      <c r="N29" s="321"/>
      <c r="O29" s="203" t="s">
        <v>164</v>
      </c>
    </row>
    <row r="30" spans="1:15" ht="15.75">
      <c r="A30" s="77"/>
      <c r="B30" s="95" t="s">
        <v>85</v>
      </c>
      <c r="C30" s="318"/>
      <c r="D30" s="556">
        <v>115562.72799999999</v>
      </c>
      <c r="E30" s="317"/>
      <c r="F30" s="556">
        <v>118105.10801599998</v>
      </c>
      <c r="G30" s="188"/>
      <c r="H30" s="556"/>
      <c r="I30" s="188"/>
      <c r="J30" s="188"/>
      <c r="K30" s="557"/>
      <c r="L30" s="188">
        <v>119758.57952822399</v>
      </c>
      <c r="M30" s="317"/>
      <c r="N30" s="321"/>
      <c r="O30" s="203" t="s">
        <v>164</v>
      </c>
    </row>
    <row r="31" spans="1:15" ht="16.5" thickBot="1">
      <c r="A31" s="78"/>
      <c r="B31" s="147" t="s">
        <v>86</v>
      </c>
      <c r="C31" s="319"/>
      <c r="D31" s="346" t="s">
        <v>197</v>
      </c>
      <c r="E31" s="320"/>
      <c r="F31" s="558" t="s">
        <v>197</v>
      </c>
      <c r="G31" s="346"/>
      <c r="H31" s="558"/>
      <c r="I31" s="346"/>
      <c r="J31" s="346"/>
      <c r="K31" s="320"/>
      <c r="L31" s="346" t="s">
        <v>197</v>
      </c>
      <c r="M31" s="320"/>
      <c r="N31" s="322"/>
      <c r="O31" s="203" t="s">
        <v>9</v>
      </c>
    </row>
    <row r="32" spans="1:15" ht="15.75">
      <c r="A32" s="20"/>
      <c r="B32" s="985"/>
      <c r="C32" s="668"/>
      <c r="D32" s="668"/>
      <c r="E32" s="668"/>
      <c r="F32" s="668"/>
      <c r="G32" s="668"/>
      <c r="H32" s="668"/>
      <c r="I32" s="668"/>
      <c r="J32" s="668"/>
      <c r="K32" s="668"/>
      <c r="L32" s="668"/>
      <c r="M32" s="668"/>
      <c r="N32" s="668"/>
      <c r="O32" s="668"/>
    </row>
  </sheetData>
  <sheetProtection/>
  <mergeCells count="12">
    <mergeCell ref="B1:N1"/>
    <mergeCell ref="B4:N4"/>
    <mergeCell ref="B5:N5"/>
    <mergeCell ref="B6:N6"/>
    <mergeCell ref="B9:B11"/>
    <mergeCell ref="C9:D10"/>
    <mergeCell ref="E9:F10"/>
    <mergeCell ref="G9:H10"/>
    <mergeCell ref="I9:J10"/>
    <mergeCell ref="K9:L10"/>
    <mergeCell ref="M9:N10"/>
    <mergeCell ref="B32:O32"/>
  </mergeCells>
  <printOptions horizontalCentered="1"/>
  <pageMargins left="0.5" right="0.5" top="0.5" bottom="0.55" header="0" footer="0"/>
  <pageSetup horizontalDpi="300" verticalDpi="300" orientation="landscape" scale="61" r:id="rId1"/>
  <headerFooter alignWithMargins="0">
    <oddFooter>&amp;C&amp;"Times New Roman,Regular"Exhibit K - Summary of Requirements by Grade</oddFooter>
  </headerFooter>
</worksheet>
</file>

<file path=xl/worksheets/sheet14.xml><?xml version="1.0" encoding="utf-8"?>
<worksheet xmlns="http://schemas.openxmlformats.org/spreadsheetml/2006/main" xmlns:r="http://schemas.openxmlformats.org/officeDocument/2006/relationships">
  <sheetPr codeName="Sheet19"/>
  <dimension ref="A1:U70"/>
  <sheetViews>
    <sheetView showGridLines="0" view="pageBreakPreview" zoomScaleSheetLayoutView="100" zoomScalePageLayoutView="0" workbookViewId="0" topLeftCell="A1">
      <selection activeCell="O49" sqref="O49"/>
    </sheetView>
  </sheetViews>
  <sheetFormatPr defaultColWidth="8.88671875" defaultRowHeight="15"/>
  <cols>
    <col min="1" max="1" width="1.88671875" style="586" customWidth="1"/>
    <col min="2" max="2" width="27.10546875" style="586" customWidth="1"/>
    <col min="3" max="3" width="12.5546875" style="586" customWidth="1"/>
    <col min="4" max="4" width="29.99609375" style="586" customWidth="1"/>
    <col min="5" max="5" width="8.88671875" style="586" customWidth="1"/>
    <col min="6" max="6" width="10.10546875" style="586" customWidth="1"/>
    <col min="7" max="7" width="8.88671875" style="586" customWidth="1"/>
    <col min="8" max="8" width="10.6640625" style="586" customWidth="1"/>
    <col min="9" max="11" width="8.88671875" style="586" customWidth="1"/>
    <col min="12" max="12" width="10.3359375" style="586" customWidth="1"/>
    <col min="13" max="13" width="0.9921875" style="622" customWidth="1"/>
    <col min="14" max="14" width="8.77734375" style="533" customWidth="1"/>
    <col min="15" max="16384" width="8.88671875" style="586" customWidth="1"/>
  </cols>
  <sheetData>
    <row r="1" spans="1:13" ht="18.75" customHeight="1">
      <c r="A1" s="845" t="s">
        <v>113</v>
      </c>
      <c r="B1" s="855"/>
      <c r="C1" s="855"/>
      <c r="D1" s="855"/>
      <c r="E1" s="855"/>
      <c r="F1" s="855"/>
      <c r="G1" s="855"/>
      <c r="H1" s="855"/>
      <c r="I1" s="855"/>
      <c r="J1" s="855"/>
      <c r="K1" s="855"/>
      <c r="L1" s="855"/>
      <c r="M1" s="488" t="s">
        <v>164</v>
      </c>
    </row>
    <row r="2" spans="1:13" ht="18.75" customHeight="1">
      <c r="A2" s="993"/>
      <c r="B2" s="855"/>
      <c r="C2" s="855"/>
      <c r="D2" s="855"/>
      <c r="E2" s="855"/>
      <c r="F2" s="855"/>
      <c r="G2" s="855"/>
      <c r="H2" s="855"/>
      <c r="I2" s="855"/>
      <c r="J2" s="855"/>
      <c r="K2" s="855"/>
      <c r="L2" s="855"/>
      <c r="M2" s="488" t="s">
        <v>164</v>
      </c>
    </row>
    <row r="3" spans="1:13" ht="18.75">
      <c r="A3" s="994" t="s">
        <v>94</v>
      </c>
      <c r="B3" s="855"/>
      <c r="C3" s="855"/>
      <c r="D3" s="855"/>
      <c r="E3" s="855"/>
      <c r="F3" s="855"/>
      <c r="G3" s="855"/>
      <c r="H3" s="855"/>
      <c r="I3" s="855"/>
      <c r="J3" s="855"/>
      <c r="K3" s="855"/>
      <c r="L3" s="855"/>
      <c r="M3" s="488" t="s">
        <v>164</v>
      </c>
    </row>
    <row r="4" spans="1:13" ht="16.5">
      <c r="A4" s="995" t="s">
        <v>187</v>
      </c>
      <c r="B4" s="855"/>
      <c r="C4" s="855"/>
      <c r="D4" s="855"/>
      <c r="E4" s="855"/>
      <c r="F4" s="855"/>
      <c r="G4" s="855"/>
      <c r="H4" s="855"/>
      <c r="I4" s="855"/>
      <c r="J4" s="855"/>
      <c r="K4" s="855"/>
      <c r="L4" s="855"/>
      <c r="M4" s="488" t="s">
        <v>164</v>
      </c>
    </row>
    <row r="5" spans="1:13" ht="16.5">
      <c r="A5" s="995" t="s">
        <v>127</v>
      </c>
      <c r="B5" s="855"/>
      <c r="C5" s="855"/>
      <c r="D5" s="855"/>
      <c r="E5" s="855"/>
      <c r="F5" s="855"/>
      <c r="G5" s="855"/>
      <c r="H5" s="855"/>
      <c r="I5" s="855"/>
      <c r="J5" s="855"/>
      <c r="K5" s="855"/>
      <c r="L5" s="855"/>
      <c r="M5" s="488" t="s">
        <v>164</v>
      </c>
    </row>
    <row r="6" spans="1:13" ht="15.75">
      <c r="A6" s="996" t="s">
        <v>126</v>
      </c>
      <c r="B6" s="855"/>
      <c r="C6" s="855"/>
      <c r="D6" s="855"/>
      <c r="E6" s="855"/>
      <c r="F6" s="855"/>
      <c r="G6" s="855"/>
      <c r="H6" s="855"/>
      <c r="I6" s="855"/>
      <c r="J6" s="855"/>
      <c r="K6" s="855"/>
      <c r="L6" s="855"/>
      <c r="M6" s="488" t="s">
        <v>164</v>
      </c>
    </row>
    <row r="7" spans="1:13" ht="11.25" customHeight="1">
      <c r="A7" s="587"/>
      <c r="B7" s="588"/>
      <c r="C7" s="589"/>
      <c r="D7" s="589"/>
      <c r="E7" s="589"/>
      <c r="F7" s="589"/>
      <c r="G7" s="589"/>
      <c r="H7" s="589"/>
      <c r="I7" s="589"/>
      <c r="J7" s="589"/>
      <c r="K7" s="587"/>
      <c r="L7" s="587"/>
      <c r="M7" s="488" t="s">
        <v>164</v>
      </c>
    </row>
    <row r="8" spans="1:13" ht="44.25" customHeight="1">
      <c r="A8" s="997" t="s">
        <v>87</v>
      </c>
      <c r="B8" s="852"/>
      <c r="C8" s="852"/>
      <c r="D8" s="853"/>
      <c r="E8" s="998" t="s">
        <v>342</v>
      </c>
      <c r="F8" s="999"/>
      <c r="G8" s="1000" t="s">
        <v>336</v>
      </c>
      <c r="H8" s="1001"/>
      <c r="I8" s="1002" t="s">
        <v>284</v>
      </c>
      <c r="J8" s="1003"/>
      <c r="K8" s="1002" t="s">
        <v>37</v>
      </c>
      <c r="L8" s="1004"/>
      <c r="M8" s="488" t="s">
        <v>164</v>
      </c>
    </row>
    <row r="9" spans="1:13" ht="25.5" customHeight="1" thickBot="1">
      <c r="A9" s="931"/>
      <c r="B9" s="932"/>
      <c r="C9" s="932"/>
      <c r="D9" s="933"/>
      <c r="E9" s="590" t="s">
        <v>40</v>
      </c>
      <c r="F9" s="591" t="s">
        <v>152</v>
      </c>
      <c r="G9" s="590" t="s">
        <v>40</v>
      </c>
      <c r="H9" s="591" t="s">
        <v>152</v>
      </c>
      <c r="I9" s="590" t="s">
        <v>40</v>
      </c>
      <c r="J9" s="591" t="s">
        <v>152</v>
      </c>
      <c r="K9" s="590" t="s">
        <v>40</v>
      </c>
      <c r="L9" s="592" t="s">
        <v>152</v>
      </c>
      <c r="M9" s="488" t="s">
        <v>164</v>
      </c>
    </row>
    <row r="10" spans="1:13" ht="15.75">
      <c r="A10" s="1005" t="s">
        <v>2</v>
      </c>
      <c r="B10" s="1006"/>
      <c r="C10" s="1006"/>
      <c r="D10" s="1007"/>
      <c r="E10" s="593">
        <v>444</v>
      </c>
      <c r="F10" s="594">
        <v>53710.96660111</v>
      </c>
      <c r="G10" s="593">
        <v>454</v>
      </c>
      <c r="H10" s="594">
        <v>53779.954940448</v>
      </c>
      <c r="I10" s="593">
        <v>521</v>
      </c>
      <c r="J10" s="594">
        <v>59543</v>
      </c>
      <c r="K10" s="593">
        <v>67</v>
      </c>
      <c r="L10" s="507">
        <v>5763.0450595520015</v>
      </c>
      <c r="M10" s="488" t="s">
        <v>164</v>
      </c>
    </row>
    <row r="11" spans="1:13" ht="15.75">
      <c r="A11" s="1008" t="s">
        <v>61</v>
      </c>
      <c r="B11" s="1009"/>
      <c r="C11" s="1009"/>
      <c r="D11" s="1010"/>
      <c r="E11" s="593">
        <v>63</v>
      </c>
      <c r="F11" s="594">
        <v>7999.505386278</v>
      </c>
      <c r="G11" s="593">
        <v>63</v>
      </c>
      <c r="H11" s="594">
        <v>8009.78024497163</v>
      </c>
      <c r="I11" s="593">
        <v>63</v>
      </c>
      <c r="J11" s="594">
        <v>8437</v>
      </c>
      <c r="K11" s="593">
        <v>0</v>
      </c>
      <c r="L11" s="507">
        <v>427.21975502836995</v>
      </c>
      <c r="M11" s="488" t="s">
        <v>164</v>
      </c>
    </row>
    <row r="12" spans="1:13" ht="15.75">
      <c r="A12" s="1008" t="s">
        <v>46</v>
      </c>
      <c r="B12" s="1009"/>
      <c r="C12" s="1009"/>
      <c r="D12" s="1010"/>
      <c r="E12" s="593">
        <v>0</v>
      </c>
      <c r="F12" s="594">
        <v>1074.6795020920001</v>
      </c>
      <c r="G12" s="593">
        <v>0</v>
      </c>
      <c r="H12" s="594">
        <v>1076.05985993811</v>
      </c>
      <c r="I12" s="593">
        <v>0</v>
      </c>
      <c r="J12" s="594">
        <v>1139</v>
      </c>
      <c r="K12" s="593">
        <v>0</v>
      </c>
      <c r="L12" s="507">
        <v>62.940140061889906</v>
      </c>
      <c r="M12" s="488" t="s">
        <v>164</v>
      </c>
    </row>
    <row r="13" spans="1:13" ht="15.75">
      <c r="A13" s="1011" t="s">
        <v>48</v>
      </c>
      <c r="B13" s="1012"/>
      <c r="C13" s="1012"/>
      <c r="D13" s="1013"/>
      <c r="E13" s="593">
        <v>0</v>
      </c>
      <c r="F13" s="594">
        <v>0</v>
      </c>
      <c r="G13" s="593">
        <v>0</v>
      </c>
      <c r="H13" s="594">
        <v>0</v>
      </c>
      <c r="I13" s="593">
        <v>0</v>
      </c>
      <c r="J13" s="594">
        <v>0</v>
      </c>
      <c r="K13" s="593">
        <v>0</v>
      </c>
      <c r="L13" s="507">
        <v>0</v>
      </c>
      <c r="M13" s="488" t="s">
        <v>164</v>
      </c>
    </row>
    <row r="14" spans="1:13" ht="15.75">
      <c r="A14" s="1011" t="s">
        <v>47</v>
      </c>
      <c r="B14" s="1012"/>
      <c r="C14" s="1012"/>
      <c r="D14" s="1013"/>
      <c r="E14" s="593">
        <v>0</v>
      </c>
      <c r="F14" s="594">
        <v>0</v>
      </c>
      <c r="G14" s="593">
        <v>0</v>
      </c>
      <c r="H14" s="594">
        <v>0</v>
      </c>
      <c r="I14" s="593">
        <v>0</v>
      </c>
      <c r="J14" s="594">
        <v>0</v>
      </c>
      <c r="K14" s="593">
        <v>0</v>
      </c>
      <c r="L14" s="507">
        <v>0</v>
      </c>
      <c r="M14" s="488" t="s">
        <v>164</v>
      </c>
    </row>
    <row r="15" spans="1:13" ht="15.75">
      <c r="A15" s="1014" t="s">
        <v>49</v>
      </c>
      <c r="B15" s="1015"/>
      <c r="C15" s="1015"/>
      <c r="D15" s="1016"/>
      <c r="E15" s="595">
        <v>0</v>
      </c>
      <c r="F15" s="596">
        <v>292.50368</v>
      </c>
      <c r="G15" s="595">
        <v>0</v>
      </c>
      <c r="H15" s="596">
        <v>292.87938247587005</v>
      </c>
      <c r="I15" s="595">
        <v>0</v>
      </c>
      <c r="J15" s="596">
        <v>421</v>
      </c>
      <c r="K15" s="595">
        <v>0</v>
      </c>
      <c r="L15" s="597">
        <v>128.12061752412995</v>
      </c>
      <c r="M15" s="488" t="s">
        <v>164</v>
      </c>
    </row>
    <row r="16" spans="1:13" ht="15.75">
      <c r="A16" s="1017" t="s">
        <v>3</v>
      </c>
      <c r="B16" s="1018"/>
      <c r="C16" s="1018"/>
      <c r="D16" s="1019"/>
      <c r="E16" s="598">
        <v>507</v>
      </c>
      <c r="F16" s="599">
        <v>63077.65516948</v>
      </c>
      <c r="G16" s="598">
        <v>517</v>
      </c>
      <c r="H16" s="599">
        <v>63158.67442783361</v>
      </c>
      <c r="I16" s="598">
        <v>584</v>
      </c>
      <c r="J16" s="599">
        <v>69540</v>
      </c>
      <c r="K16" s="598">
        <v>67</v>
      </c>
      <c r="L16" s="600">
        <v>6381.325572166391</v>
      </c>
      <c r="M16" s="488" t="s">
        <v>164</v>
      </c>
    </row>
    <row r="17" spans="1:13" ht="15.75">
      <c r="A17" s="601"/>
      <c r="B17" s="602"/>
      <c r="C17" s="602"/>
      <c r="D17" s="603"/>
      <c r="E17" s="593"/>
      <c r="F17" s="594"/>
      <c r="G17" s="593"/>
      <c r="H17" s="594"/>
      <c r="I17" s="593"/>
      <c r="J17" s="594"/>
      <c r="K17" s="593"/>
      <c r="L17" s="507"/>
      <c r="M17" s="488" t="s">
        <v>164</v>
      </c>
    </row>
    <row r="18" spans="1:13" ht="15.75">
      <c r="A18" s="1008"/>
      <c r="B18" s="1020"/>
      <c r="C18" s="1020"/>
      <c r="D18" s="1021"/>
      <c r="E18" s="593"/>
      <c r="F18" s="594"/>
      <c r="G18" s="593"/>
      <c r="H18" s="594"/>
      <c r="I18" s="593"/>
      <c r="J18" s="594"/>
      <c r="K18" s="593"/>
      <c r="L18" s="507"/>
      <c r="M18" s="488" t="s">
        <v>164</v>
      </c>
    </row>
    <row r="19" spans="1:13" ht="15.75">
      <c r="A19" s="1008" t="s">
        <v>88</v>
      </c>
      <c r="B19" s="1020"/>
      <c r="C19" s="1020"/>
      <c r="D19" s="1021"/>
      <c r="E19" s="593"/>
      <c r="F19" s="594"/>
      <c r="G19" s="593"/>
      <c r="H19" s="594"/>
      <c r="I19" s="593"/>
      <c r="J19" s="594"/>
      <c r="K19" s="593"/>
      <c r="L19" s="507"/>
      <c r="M19" s="488" t="s">
        <v>164</v>
      </c>
    </row>
    <row r="20" spans="1:13" ht="15.75">
      <c r="A20" s="1022" t="s">
        <v>51</v>
      </c>
      <c r="B20" s="1012"/>
      <c r="C20" s="1012"/>
      <c r="D20" s="1013"/>
      <c r="E20" s="593"/>
      <c r="F20" s="594">
        <v>18199.13555985</v>
      </c>
      <c r="G20" s="593"/>
      <c r="H20" s="594">
        <v>18222.511198366898</v>
      </c>
      <c r="I20" s="593"/>
      <c r="J20" s="594">
        <v>19598</v>
      </c>
      <c r="K20" s="593"/>
      <c r="L20" s="507">
        <v>1375.4888016331024</v>
      </c>
      <c r="M20" s="488" t="s">
        <v>164</v>
      </c>
    </row>
    <row r="21" spans="1:13" ht="15.75">
      <c r="A21" s="1022" t="s">
        <v>198</v>
      </c>
      <c r="B21" s="1012"/>
      <c r="C21" s="1012"/>
      <c r="D21" s="1013"/>
      <c r="E21" s="593"/>
      <c r="F21" s="594">
        <v>0</v>
      </c>
      <c r="G21" s="593"/>
      <c r="H21" s="594">
        <v>0</v>
      </c>
      <c r="I21" s="593"/>
      <c r="J21" s="594">
        <v>0</v>
      </c>
      <c r="K21" s="593"/>
      <c r="L21" s="507">
        <v>0</v>
      </c>
      <c r="M21" s="488" t="s">
        <v>164</v>
      </c>
    </row>
    <row r="22" spans="1:13" ht="15.75">
      <c r="A22" s="1022" t="s">
        <v>52</v>
      </c>
      <c r="B22" s="1012"/>
      <c r="C22" s="1012"/>
      <c r="D22" s="1013"/>
      <c r="E22" s="593"/>
      <c r="F22" s="594">
        <v>2848.49761028</v>
      </c>
      <c r="G22" s="593"/>
      <c r="H22" s="594">
        <v>2852.15632529068</v>
      </c>
      <c r="I22" s="593"/>
      <c r="J22" s="594">
        <v>3016</v>
      </c>
      <c r="K22" s="593"/>
      <c r="L22" s="507">
        <v>163.8436747093201</v>
      </c>
      <c r="M22" s="488" t="s">
        <v>164</v>
      </c>
    </row>
    <row r="23" spans="1:13" ht="15.75">
      <c r="A23" s="1022" t="s">
        <v>53</v>
      </c>
      <c r="B23" s="1012"/>
      <c r="C23" s="1012"/>
      <c r="D23" s="1013"/>
      <c r="E23" s="593"/>
      <c r="F23" s="594">
        <v>297.197190024</v>
      </c>
      <c r="G23" s="593"/>
      <c r="H23" s="594">
        <v>297.578921016628</v>
      </c>
      <c r="I23" s="593"/>
      <c r="J23" s="594">
        <v>313</v>
      </c>
      <c r="K23" s="593"/>
      <c r="L23" s="507">
        <v>15.421078983372013</v>
      </c>
      <c r="M23" s="488" t="s">
        <v>164</v>
      </c>
    </row>
    <row r="24" spans="1:13" ht="15.75">
      <c r="A24" s="1022" t="s">
        <v>108</v>
      </c>
      <c r="B24" s="1012"/>
      <c r="C24" s="1012"/>
      <c r="D24" s="1013"/>
      <c r="E24" s="593"/>
      <c r="F24" s="594">
        <v>11952.715322380001</v>
      </c>
      <c r="G24" s="593"/>
      <c r="H24" s="594">
        <v>11969</v>
      </c>
      <c r="I24" s="593"/>
      <c r="J24" s="594">
        <v>14696</v>
      </c>
      <c r="K24" s="593"/>
      <c r="L24" s="507">
        <v>2727</v>
      </c>
      <c r="M24" s="488" t="s">
        <v>164</v>
      </c>
    </row>
    <row r="25" spans="1:13" ht="15.75">
      <c r="A25" s="1022" t="s">
        <v>34</v>
      </c>
      <c r="B25" s="1012"/>
      <c r="C25" s="1012"/>
      <c r="D25" s="1013"/>
      <c r="E25" s="593"/>
      <c r="F25" s="594">
        <v>0</v>
      </c>
      <c r="G25" s="593"/>
      <c r="H25" s="594">
        <v>0</v>
      </c>
      <c r="I25" s="593"/>
      <c r="J25" s="594">
        <v>0</v>
      </c>
      <c r="K25" s="593"/>
      <c r="L25" s="507">
        <v>0</v>
      </c>
      <c r="M25" s="488" t="s">
        <v>164</v>
      </c>
    </row>
    <row r="26" spans="1:13" ht="15.75">
      <c r="A26" s="1022" t="s">
        <v>54</v>
      </c>
      <c r="B26" s="1012"/>
      <c r="C26" s="1012"/>
      <c r="D26" s="1013"/>
      <c r="E26" s="593"/>
      <c r="F26" s="594">
        <v>1523.575926768</v>
      </c>
      <c r="G26" s="593"/>
      <c r="H26" s="594">
        <v>1525.53286367855</v>
      </c>
      <c r="I26" s="593"/>
      <c r="J26" s="594">
        <v>1607</v>
      </c>
      <c r="K26" s="593"/>
      <c r="L26" s="507">
        <v>81.46713632144997</v>
      </c>
      <c r="M26" s="488" t="s">
        <v>164</v>
      </c>
    </row>
    <row r="27" spans="1:13" ht="15.75">
      <c r="A27" s="1022" t="s">
        <v>55</v>
      </c>
      <c r="B27" s="1012"/>
      <c r="C27" s="1012"/>
      <c r="D27" s="1013"/>
      <c r="E27" s="593"/>
      <c r="F27" s="594">
        <v>106.255769004</v>
      </c>
      <c r="G27" s="593"/>
      <c r="H27" s="594">
        <v>106.392247818524</v>
      </c>
      <c r="I27" s="593"/>
      <c r="J27" s="594">
        <v>-7</v>
      </c>
      <c r="K27" s="593"/>
      <c r="L27" s="507">
        <v>-113.392247818524</v>
      </c>
      <c r="M27" s="488" t="s">
        <v>164</v>
      </c>
    </row>
    <row r="28" spans="1:13" ht="15.75">
      <c r="A28" s="1022" t="s">
        <v>56</v>
      </c>
      <c r="B28" s="1012"/>
      <c r="C28" s="1012"/>
      <c r="D28" s="1013"/>
      <c r="E28" s="593"/>
      <c r="F28" s="594">
        <v>550.340298494</v>
      </c>
      <c r="G28" s="593"/>
      <c r="H28" s="594">
        <v>551</v>
      </c>
      <c r="I28" s="593"/>
      <c r="J28" s="594">
        <v>580</v>
      </c>
      <c r="K28" s="593"/>
      <c r="L28" s="507">
        <v>29</v>
      </c>
      <c r="M28" s="488" t="s">
        <v>164</v>
      </c>
    </row>
    <row r="29" spans="1:13" ht="15.75">
      <c r="A29" s="1022" t="s">
        <v>57</v>
      </c>
      <c r="B29" s="1012"/>
      <c r="C29" s="1012"/>
      <c r="D29" s="1013"/>
      <c r="E29" s="593"/>
      <c r="F29" s="604">
        <v>9927.12279154598</v>
      </c>
      <c r="G29" s="593"/>
      <c r="H29" s="594">
        <v>13738</v>
      </c>
      <c r="I29" s="593"/>
      <c r="J29" s="594">
        <v>5411</v>
      </c>
      <c r="K29" s="593"/>
      <c r="L29" s="507">
        <v>-8327</v>
      </c>
      <c r="M29" s="488" t="s">
        <v>164</v>
      </c>
    </row>
    <row r="30" spans="1:13" ht="15.75">
      <c r="A30" s="1022" t="s">
        <v>163</v>
      </c>
      <c r="B30" s="1028"/>
      <c r="C30" s="1028"/>
      <c r="D30" s="1029"/>
      <c r="E30" s="593"/>
      <c r="F30" s="594">
        <v>1400.473581066</v>
      </c>
      <c r="G30" s="593"/>
      <c r="H30" s="594">
        <v>1402</v>
      </c>
      <c r="I30" s="593"/>
      <c r="J30" s="594">
        <v>1477</v>
      </c>
      <c r="K30" s="593"/>
      <c r="L30" s="507">
        <v>75</v>
      </c>
      <c r="M30" s="488" t="s">
        <v>164</v>
      </c>
    </row>
    <row r="31" spans="1:13" ht="15.75">
      <c r="A31" s="1022" t="s">
        <v>109</v>
      </c>
      <c r="B31" s="1012"/>
      <c r="C31" s="1012"/>
      <c r="D31" s="1013"/>
      <c r="E31" s="593"/>
      <c r="F31" s="594">
        <v>0</v>
      </c>
      <c r="G31" s="593"/>
      <c r="H31" s="594">
        <v>0</v>
      </c>
      <c r="I31" s="593"/>
      <c r="J31" s="594">
        <v>0</v>
      </c>
      <c r="K31" s="593"/>
      <c r="L31" s="507">
        <v>0</v>
      </c>
      <c r="M31" s="488" t="s">
        <v>164</v>
      </c>
    </row>
    <row r="32" spans="1:13" ht="15.75">
      <c r="A32" s="1022" t="s">
        <v>120</v>
      </c>
      <c r="B32" s="1012"/>
      <c r="C32" s="1012"/>
      <c r="D32" s="1013"/>
      <c r="E32" s="593"/>
      <c r="F32" s="594">
        <v>0</v>
      </c>
      <c r="G32" s="593"/>
      <c r="H32" s="594">
        <v>0</v>
      </c>
      <c r="I32" s="593"/>
      <c r="J32" s="594">
        <v>0</v>
      </c>
      <c r="K32" s="593"/>
      <c r="L32" s="507">
        <v>0</v>
      </c>
      <c r="M32" s="488" t="s">
        <v>164</v>
      </c>
    </row>
    <row r="33" spans="1:13" ht="15.75">
      <c r="A33" s="1022" t="s">
        <v>121</v>
      </c>
      <c r="B33" s="1012"/>
      <c r="C33" s="1012"/>
      <c r="D33" s="1013"/>
      <c r="E33" s="593"/>
      <c r="F33" s="594">
        <v>0</v>
      </c>
      <c r="G33" s="593"/>
      <c r="H33" s="594">
        <v>0</v>
      </c>
      <c r="I33" s="593"/>
      <c r="J33" s="594">
        <v>0</v>
      </c>
      <c r="K33" s="593"/>
      <c r="L33" s="507">
        <v>0</v>
      </c>
      <c r="M33" s="488" t="s">
        <v>164</v>
      </c>
    </row>
    <row r="34" spans="1:13" ht="15.75">
      <c r="A34" s="1022" t="s">
        <v>58</v>
      </c>
      <c r="B34" s="1012"/>
      <c r="C34" s="1012"/>
      <c r="D34" s="1013"/>
      <c r="E34" s="593"/>
      <c r="F34" s="594">
        <v>702.829075046</v>
      </c>
      <c r="G34" s="593"/>
      <c r="H34" s="594">
        <v>703.731814538401</v>
      </c>
      <c r="I34" s="593"/>
      <c r="J34" s="594">
        <v>741</v>
      </c>
      <c r="K34" s="593"/>
      <c r="L34" s="507">
        <v>37.268185461599046</v>
      </c>
      <c r="M34" s="488" t="s">
        <v>164</v>
      </c>
    </row>
    <row r="35" spans="1:13" ht="15.75">
      <c r="A35" s="1022" t="s">
        <v>59</v>
      </c>
      <c r="B35" s="1012"/>
      <c r="C35" s="1012"/>
      <c r="D35" s="1013"/>
      <c r="E35" s="593"/>
      <c r="F35" s="594">
        <v>258.370706062</v>
      </c>
      <c r="G35" s="593"/>
      <c r="H35" s="594">
        <v>258.702566891785</v>
      </c>
      <c r="I35" s="593"/>
      <c r="J35" s="594">
        <v>272</v>
      </c>
      <c r="K35" s="593"/>
      <c r="L35" s="507">
        <v>13.297433108214989</v>
      </c>
      <c r="M35" s="488" t="s">
        <v>164</v>
      </c>
    </row>
    <row r="36" spans="1:13" ht="15.75">
      <c r="A36" s="1022" t="s">
        <v>259</v>
      </c>
      <c r="B36" s="1012"/>
      <c r="C36" s="1012"/>
      <c r="D36" s="1013"/>
      <c r="E36" s="593"/>
      <c r="F36" s="594">
        <v>0</v>
      </c>
      <c r="G36" s="593"/>
      <c r="H36" s="594">
        <v>0</v>
      </c>
      <c r="I36" s="593"/>
      <c r="J36" s="594">
        <v>0</v>
      </c>
      <c r="K36" s="593"/>
      <c r="L36" s="507">
        <v>0</v>
      </c>
      <c r="M36" s="488" t="s">
        <v>164</v>
      </c>
    </row>
    <row r="37" spans="1:13" ht="15.75">
      <c r="A37" s="1023" t="s">
        <v>60</v>
      </c>
      <c r="B37" s="1024"/>
      <c r="C37" s="1024"/>
      <c r="D37" s="827"/>
      <c r="E37" s="605"/>
      <c r="F37" s="606">
        <v>110844.169</v>
      </c>
      <c r="G37" s="605"/>
      <c r="H37" s="606">
        <v>114785.2803654351</v>
      </c>
      <c r="I37" s="605"/>
      <c r="J37" s="606">
        <v>117244</v>
      </c>
      <c r="K37" s="605">
        <v>67</v>
      </c>
      <c r="L37" s="607">
        <v>2458.7196345649268</v>
      </c>
      <c r="M37" s="488" t="s">
        <v>164</v>
      </c>
    </row>
    <row r="38" spans="1:13" ht="16.5" customHeight="1">
      <c r="A38" s="1025" t="s">
        <v>241</v>
      </c>
      <c r="B38" s="1026"/>
      <c r="C38" s="1026"/>
      <c r="D38" s="1027"/>
      <c r="E38" s="608"/>
      <c r="F38" s="604"/>
      <c r="G38" s="608"/>
      <c r="H38" s="604">
        <v>-5000</v>
      </c>
      <c r="I38" s="608"/>
      <c r="J38" s="604">
        <v>0</v>
      </c>
      <c r="K38" s="608"/>
      <c r="L38" s="609">
        <v>0</v>
      </c>
      <c r="M38" s="488" t="s">
        <v>164</v>
      </c>
    </row>
    <row r="39" spans="1:14" ht="16.5" customHeight="1">
      <c r="A39" s="1025" t="s">
        <v>288</v>
      </c>
      <c r="B39" s="1026"/>
      <c r="C39" s="1026"/>
      <c r="D39" s="1027"/>
      <c r="E39" s="608"/>
      <c r="F39" s="604">
        <v>-1200</v>
      </c>
      <c r="G39" s="608"/>
      <c r="H39" s="604">
        <v>0</v>
      </c>
      <c r="I39" s="608"/>
      <c r="J39" s="604">
        <v>0</v>
      </c>
      <c r="K39" s="608"/>
      <c r="L39" s="609">
        <v>0</v>
      </c>
      <c r="M39" s="488" t="s">
        <v>164</v>
      </c>
      <c r="N39" s="610"/>
    </row>
    <row r="40" spans="1:13" ht="16.5" customHeight="1">
      <c r="A40" s="1025" t="s">
        <v>334</v>
      </c>
      <c r="B40" s="1026"/>
      <c r="C40" s="1026"/>
      <c r="D40" s="1027"/>
      <c r="E40" s="608"/>
      <c r="F40" s="604">
        <v>141</v>
      </c>
      <c r="G40" s="608"/>
      <c r="H40" s="604">
        <v>0</v>
      </c>
      <c r="I40" s="608"/>
      <c r="J40" s="604">
        <v>0</v>
      </c>
      <c r="K40" s="608"/>
      <c r="L40" s="609">
        <v>0</v>
      </c>
      <c r="M40" s="488" t="s">
        <v>164</v>
      </c>
    </row>
    <row r="41" spans="1:13" ht="15.75">
      <c r="A41" s="1025" t="s">
        <v>242</v>
      </c>
      <c r="B41" s="1026"/>
      <c r="C41" s="1026"/>
      <c r="D41" s="1027"/>
      <c r="E41" s="608"/>
      <c r="F41" s="604">
        <v>5000</v>
      </c>
      <c r="G41" s="608"/>
      <c r="H41" s="604">
        <v>0</v>
      </c>
      <c r="I41" s="608"/>
      <c r="J41" s="604">
        <v>0</v>
      </c>
      <c r="K41" s="608"/>
      <c r="L41" s="609">
        <v>0</v>
      </c>
      <c r="M41" s="488" t="s">
        <v>164</v>
      </c>
    </row>
    <row r="42" spans="1:13" ht="18.75" customHeight="1" thickBot="1">
      <c r="A42" s="1032" t="s">
        <v>258</v>
      </c>
      <c r="B42" s="1033"/>
      <c r="C42" s="1033"/>
      <c r="D42" s="1034"/>
      <c r="E42" s="611"/>
      <c r="F42" s="612">
        <v>114785.169</v>
      </c>
      <c r="G42" s="611"/>
      <c r="H42" s="612">
        <v>109785.2803654351</v>
      </c>
      <c r="I42" s="611"/>
      <c r="J42" s="612">
        <v>117244</v>
      </c>
      <c r="K42" s="611"/>
      <c r="L42" s="613">
        <v>0</v>
      </c>
      <c r="M42" s="488" t="s">
        <v>164</v>
      </c>
    </row>
    <row r="43" spans="1:13" ht="15.75">
      <c r="A43" s="1005" t="s">
        <v>139</v>
      </c>
      <c r="B43" s="1006"/>
      <c r="C43" s="1006"/>
      <c r="D43" s="1007"/>
      <c r="E43" s="593">
        <v>184</v>
      </c>
      <c r="F43" s="594"/>
      <c r="G43" s="593">
        <v>184</v>
      </c>
      <c r="H43" s="594"/>
      <c r="I43" s="593">
        <v>123</v>
      </c>
      <c r="J43" s="594"/>
      <c r="K43" s="593"/>
      <c r="L43" s="507"/>
      <c r="M43" s="488" t="s">
        <v>164</v>
      </c>
    </row>
    <row r="44" spans="1:13" ht="15.75">
      <c r="A44" s="1022" t="s">
        <v>50</v>
      </c>
      <c r="B44" s="1012"/>
      <c r="C44" s="1012"/>
      <c r="D44" s="1013"/>
      <c r="E44" s="614">
        <v>0</v>
      </c>
      <c r="F44" s="594">
        <v>0</v>
      </c>
      <c r="G44" s="614">
        <v>0</v>
      </c>
      <c r="H44" s="594">
        <v>0</v>
      </c>
      <c r="I44" s="614">
        <v>0</v>
      </c>
      <c r="J44" s="594">
        <v>0</v>
      </c>
      <c r="K44" s="608">
        <v>0</v>
      </c>
      <c r="L44" s="507">
        <v>0</v>
      </c>
      <c r="M44" s="488" t="s">
        <v>164</v>
      </c>
    </row>
    <row r="45" spans="1:13" ht="15.75">
      <c r="A45" s="1008" t="s">
        <v>165</v>
      </c>
      <c r="B45" s="1009"/>
      <c r="C45" s="1009"/>
      <c r="D45" s="1010"/>
      <c r="E45" s="593"/>
      <c r="F45" s="594">
        <v>2352</v>
      </c>
      <c r="G45" s="593"/>
      <c r="H45" s="594">
        <v>2352</v>
      </c>
      <c r="I45" s="593"/>
      <c r="J45" s="594">
        <v>0</v>
      </c>
      <c r="K45" s="608"/>
      <c r="L45" s="507">
        <v>-2352</v>
      </c>
      <c r="M45" s="488" t="s">
        <v>164</v>
      </c>
    </row>
    <row r="46" spans="1:21" s="533" customFormat="1" ht="15.75">
      <c r="A46" s="1014" t="s">
        <v>166</v>
      </c>
      <c r="B46" s="1030"/>
      <c r="C46" s="1030"/>
      <c r="D46" s="1031"/>
      <c r="E46" s="615"/>
      <c r="F46" s="616">
        <v>43.86366</v>
      </c>
      <c r="G46" s="615"/>
      <c r="H46" s="616">
        <v>43.86366</v>
      </c>
      <c r="I46" s="615"/>
      <c r="J46" s="616">
        <v>0</v>
      </c>
      <c r="K46" s="617"/>
      <c r="L46" s="618">
        <v>-43.86366</v>
      </c>
      <c r="M46" s="488" t="s">
        <v>164</v>
      </c>
      <c r="O46" s="586"/>
      <c r="P46" s="586"/>
      <c r="Q46" s="586"/>
      <c r="R46" s="586"/>
      <c r="S46" s="586"/>
      <c r="T46" s="586"/>
      <c r="U46" s="586"/>
    </row>
    <row r="47" spans="1:21" s="533" customFormat="1" ht="15.75">
      <c r="A47" s="402"/>
      <c r="B47" s="619"/>
      <c r="C47" s="620"/>
      <c r="D47" s="621"/>
      <c r="E47" s="620"/>
      <c r="F47" s="620"/>
      <c r="G47" s="620"/>
      <c r="H47" s="620"/>
      <c r="I47" s="620"/>
      <c r="J47" s="620"/>
      <c r="K47" s="620"/>
      <c r="L47" s="620"/>
      <c r="M47" s="488" t="s">
        <v>164</v>
      </c>
      <c r="O47" s="586"/>
      <c r="P47" s="586"/>
      <c r="Q47" s="586"/>
      <c r="R47" s="586"/>
      <c r="S47" s="586"/>
      <c r="T47" s="586"/>
      <c r="U47" s="586"/>
    </row>
    <row r="48" spans="1:13" s="533" customFormat="1" ht="15.75">
      <c r="A48" s="586" t="s">
        <v>343</v>
      </c>
      <c r="B48" s="586"/>
      <c r="C48" s="586"/>
      <c r="D48" s="586"/>
      <c r="E48" s="586"/>
      <c r="F48" s="586"/>
      <c r="G48" s="586"/>
      <c r="H48" s="586"/>
      <c r="I48" s="586"/>
      <c r="J48" s="586"/>
      <c r="K48" s="623"/>
      <c r="L48" s="623"/>
      <c r="M48" s="488" t="s">
        <v>164</v>
      </c>
    </row>
    <row r="49" spans="1:13" s="533" customFormat="1" ht="15.75">
      <c r="A49" s="586"/>
      <c r="B49" s="586"/>
      <c r="C49" s="586"/>
      <c r="D49" s="586"/>
      <c r="E49" s="586"/>
      <c r="F49" s="586"/>
      <c r="G49" s="586"/>
      <c r="H49" s="586"/>
      <c r="I49" s="586"/>
      <c r="J49" s="586"/>
      <c r="K49" s="623"/>
      <c r="L49" s="623"/>
      <c r="M49" s="488" t="s">
        <v>164</v>
      </c>
    </row>
    <row r="50" spans="1:13" s="533" customFormat="1" ht="15.75">
      <c r="A50" s="586"/>
      <c r="B50" s="586"/>
      <c r="C50" s="586"/>
      <c r="D50" s="586"/>
      <c r="E50" s="586"/>
      <c r="F50" s="586"/>
      <c r="G50" s="586"/>
      <c r="H50" s="586"/>
      <c r="I50" s="586"/>
      <c r="J50" s="586"/>
      <c r="K50" s="623"/>
      <c r="L50" s="624"/>
      <c r="M50" s="488" t="s">
        <v>9</v>
      </c>
    </row>
    <row r="51" spans="1:13" s="533" customFormat="1" ht="15.75">
      <c r="A51" s="586"/>
      <c r="B51" s="586"/>
      <c r="C51" s="586"/>
      <c r="D51" s="586"/>
      <c r="E51" s="586"/>
      <c r="F51" s="586"/>
      <c r="G51" s="586"/>
      <c r="H51" s="586"/>
      <c r="I51" s="586"/>
      <c r="J51" s="586"/>
      <c r="K51" s="623"/>
      <c r="L51" s="624"/>
      <c r="M51" s="622"/>
    </row>
    <row r="52" spans="1:13" s="533" customFormat="1" ht="15.75">
      <c r="A52" s="586"/>
      <c r="B52" s="586"/>
      <c r="C52" s="586"/>
      <c r="D52" s="586"/>
      <c r="E52" s="586"/>
      <c r="F52" s="586"/>
      <c r="G52" s="586"/>
      <c r="H52" s="586"/>
      <c r="I52" s="586"/>
      <c r="J52" s="586"/>
      <c r="K52" s="623"/>
      <c r="L52" s="623"/>
      <c r="M52" s="622"/>
    </row>
    <row r="53" spans="1:13" s="533" customFormat="1" ht="15.75">
      <c r="A53" s="586"/>
      <c r="B53" s="586"/>
      <c r="C53" s="586"/>
      <c r="D53" s="586"/>
      <c r="E53" s="586"/>
      <c r="F53" s="586"/>
      <c r="G53" s="586"/>
      <c r="H53" s="586"/>
      <c r="I53" s="586"/>
      <c r="J53" s="586"/>
      <c r="K53" s="623"/>
      <c r="L53" s="623"/>
      <c r="M53" s="622"/>
    </row>
    <row r="54" spans="1:13" s="533" customFormat="1" ht="15.75">
      <c r="A54" s="586"/>
      <c r="B54" s="586"/>
      <c r="C54" s="586"/>
      <c r="D54" s="586"/>
      <c r="E54" s="586"/>
      <c r="F54" s="586"/>
      <c r="G54" s="586"/>
      <c r="H54" s="586"/>
      <c r="I54" s="586"/>
      <c r="J54" s="586"/>
      <c r="K54" s="623"/>
      <c r="L54" s="623"/>
      <c r="M54" s="622"/>
    </row>
    <row r="55" spans="1:13" s="533" customFormat="1" ht="15.75">
      <c r="A55" s="586"/>
      <c r="B55" s="586"/>
      <c r="C55" s="586"/>
      <c r="D55" s="586"/>
      <c r="E55" s="586"/>
      <c r="F55" s="586"/>
      <c r="G55" s="586"/>
      <c r="H55" s="586"/>
      <c r="I55" s="586"/>
      <c r="J55" s="586"/>
      <c r="K55" s="623"/>
      <c r="L55" s="623"/>
      <c r="M55" s="622"/>
    </row>
    <row r="56" spans="1:13" s="533" customFormat="1" ht="15.75">
      <c r="A56" s="586"/>
      <c r="B56" s="586"/>
      <c r="C56" s="586"/>
      <c r="D56" s="586"/>
      <c r="E56" s="586"/>
      <c r="F56" s="586"/>
      <c r="G56" s="586"/>
      <c r="H56" s="586"/>
      <c r="I56" s="586"/>
      <c r="J56" s="586"/>
      <c r="K56" s="623"/>
      <c r="L56" s="623"/>
      <c r="M56" s="622"/>
    </row>
    <row r="57" spans="1:13" s="533" customFormat="1" ht="15.75">
      <c r="A57" s="586"/>
      <c r="B57" s="586"/>
      <c r="C57" s="586"/>
      <c r="D57" s="586"/>
      <c r="E57" s="586"/>
      <c r="F57" s="586"/>
      <c r="G57" s="586"/>
      <c r="H57" s="586"/>
      <c r="I57" s="586"/>
      <c r="J57" s="586"/>
      <c r="K57" s="623"/>
      <c r="L57" s="623"/>
      <c r="M57" s="622"/>
    </row>
    <row r="58" spans="11:12" ht="15.75">
      <c r="K58" s="623"/>
      <c r="L58" s="623"/>
    </row>
    <row r="59" spans="11:12" ht="15.75">
      <c r="K59" s="623"/>
      <c r="L59" s="623"/>
    </row>
    <row r="60" spans="11:12" ht="15.75">
      <c r="K60" s="623"/>
      <c r="L60" s="623"/>
    </row>
    <row r="61" spans="11:12" ht="15.75">
      <c r="K61" s="623"/>
      <c r="L61" s="623"/>
    </row>
    <row r="62" spans="11:12" ht="15.75">
      <c r="K62" s="623"/>
      <c r="L62" s="623"/>
    </row>
    <row r="63" spans="11:12" ht="15.75">
      <c r="K63" s="623"/>
      <c r="L63" s="623"/>
    </row>
    <row r="64" spans="11:12" ht="15.75">
      <c r="K64" s="623"/>
      <c r="L64" s="623"/>
    </row>
    <row r="65" spans="11:12" ht="15.75">
      <c r="K65" s="625"/>
      <c r="L65" s="623"/>
    </row>
    <row r="66" spans="11:12" ht="15.75">
      <c r="K66" s="401"/>
      <c r="L66" s="401"/>
    </row>
    <row r="67" spans="11:12" ht="15.75">
      <c r="K67" s="626"/>
      <c r="L67" s="626"/>
    </row>
    <row r="68" spans="11:12" ht="15.75">
      <c r="K68" s="626"/>
      <c r="L68" s="626"/>
    </row>
    <row r="69" spans="11:12" ht="15.75">
      <c r="K69" s="626"/>
      <c r="L69" s="626"/>
    </row>
    <row r="70" spans="11:12" ht="15.75">
      <c r="K70" s="626"/>
      <c r="L70" s="626"/>
    </row>
  </sheetData>
  <sheetProtection/>
  <mergeCells count="47">
    <mergeCell ref="A45:D45"/>
    <mergeCell ref="A46:D46"/>
    <mergeCell ref="A40:D40"/>
    <mergeCell ref="A41:D41"/>
    <mergeCell ref="A42:D42"/>
    <mergeCell ref="A43:D43"/>
    <mergeCell ref="A44:D44"/>
    <mergeCell ref="A36:D36"/>
    <mergeCell ref="A37:D37"/>
    <mergeCell ref="A38:D38"/>
    <mergeCell ref="A39:D39"/>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1:D11"/>
    <mergeCell ref="A12:D12"/>
    <mergeCell ref="A13:D13"/>
    <mergeCell ref="A14:D14"/>
    <mergeCell ref="A15:D15"/>
    <mergeCell ref="A16:D16"/>
    <mergeCell ref="A8:D9"/>
    <mergeCell ref="E8:F8"/>
    <mergeCell ref="G8:H8"/>
    <mergeCell ref="I8:J8"/>
    <mergeCell ref="K8:L8"/>
    <mergeCell ref="A10:D10"/>
    <mergeCell ref="A1:L1"/>
    <mergeCell ref="A2:L2"/>
    <mergeCell ref="A3:L3"/>
    <mergeCell ref="A4:L4"/>
    <mergeCell ref="A5:L5"/>
    <mergeCell ref="A6:L6"/>
  </mergeCells>
  <printOptions horizontalCentered="1"/>
  <pageMargins left="0.5" right="0.5" top="0.5" bottom="0.25" header="0.5" footer="0.5"/>
  <pageSetup horizontalDpi="600" verticalDpi="600" orientation="landscape" scale="66" r:id="rId1"/>
  <headerFooter alignWithMargins="0">
    <oddFooter>&amp;C&amp;"Times New Roman,Regular"Exhibit L - Summary of Requirements by Object Class</oddFooter>
  </headerFooter>
</worksheet>
</file>

<file path=xl/worksheets/sheet15.xml><?xml version="1.0" encoding="utf-8"?>
<worksheet xmlns="http://schemas.openxmlformats.org/spreadsheetml/2006/main" xmlns:r="http://schemas.openxmlformats.org/officeDocument/2006/relationships">
  <sheetPr codeName="Sheet1"/>
  <dimension ref="A1:R26"/>
  <sheetViews>
    <sheetView zoomScalePageLayoutView="0" workbookViewId="0" topLeftCell="A1">
      <selection activeCell="A12" sqref="A12"/>
    </sheetView>
  </sheetViews>
  <sheetFormatPr defaultColWidth="8.88671875" defaultRowHeight="15"/>
  <cols>
    <col min="1" max="1" width="29.88671875" style="376" bestFit="1" customWidth="1"/>
    <col min="2" max="5" width="8.88671875" style="376" customWidth="1"/>
    <col min="6" max="18" width="0" style="376" hidden="1" customWidth="1"/>
    <col min="19" max="16384" width="8.88671875" style="376" customWidth="1"/>
  </cols>
  <sheetData>
    <row r="1" spans="1:18" ht="15.75">
      <c r="A1" s="374" t="s">
        <v>254</v>
      </c>
      <c r="B1" s="375"/>
      <c r="C1" s="375"/>
      <c r="D1" s="375"/>
      <c r="E1" s="375"/>
      <c r="F1" s="375"/>
      <c r="G1" s="375"/>
      <c r="H1" s="375"/>
      <c r="I1" s="375"/>
      <c r="J1" s="375"/>
      <c r="K1" s="375"/>
      <c r="L1" s="375"/>
      <c r="M1" s="375"/>
      <c r="N1" s="375"/>
      <c r="O1" s="375"/>
      <c r="P1" s="375"/>
      <c r="Q1" s="375"/>
      <c r="R1" s="375"/>
    </row>
    <row r="2" spans="1:18" ht="20.25">
      <c r="A2" s="377"/>
      <c r="B2" s="375"/>
      <c r="C2" s="375"/>
      <c r="D2" s="375"/>
      <c r="E2" s="375"/>
      <c r="F2" s="375"/>
      <c r="G2" s="375"/>
      <c r="H2" s="375"/>
      <c r="I2" s="375"/>
      <c r="J2" s="375"/>
      <c r="K2" s="375"/>
      <c r="L2" s="375"/>
      <c r="M2" s="375"/>
      <c r="N2" s="375"/>
      <c r="O2" s="375"/>
      <c r="P2" s="375"/>
      <c r="Q2" s="375"/>
      <c r="R2" s="375"/>
    </row>
    <row r="3" spans="1:18" ht="12.75">
      <c r="A3" s="375"/>
      <c r="B3" s="375"/>
      <c r="C3" s="375"/>
      <c r="D3" s="375"/>
      <c r="E3" s="375"/>
      <c r="F3" s="375"/>
      <c r="G3" s="375"/>
      <c r="H3" s="375"/>
      <c r="I3" s="375"/>
      <c r="J3" s="375"/>
      <c r="K3" s="375"/>
      <c r="L3" s="375"/>
      <c r="M3" s="375"/>
      <c r="N3" s="375"/>
      <c r="O3" s="375"/>
      <c r="P3" s="375"/>
      <c r="Q3" s="375"/>
      <c r="R3" s="375"/>
    </row>
    <row r="4" spans="1:18" ht="15.75">
      <c r="A4" s="1041" t="s">
        <v>244</v>
      </c>
      <c r="B4" s="1041"/>
      <c r="C4" s="1041"/>
      <c r="D4" s="1041"/>
      <c r="E4" s="1041"/>
      <c r="F4" s="378"/>
      <c r="G4" s="378"/>
      <c r="H4" s="378"/>
      <c r="I4" s="378"/>
      <c r="J4" s="378"/>
      <c r="K4" s="378"/>
      <c r="L4" s="378"/>
      <c r="M4" s="378"/>
      <c r="N4" s="378"/>
      <c r="O4" s="378"/>
      <c r="P4" s="378"/>
      <c r="Q4" s="378"/>
      <c r="R4" s="378"/>
    </row>
    <row r="5" spans="1:18" ht="18.75">
      <c r="A5" s="1042" t="str">
        <f>+'B. Summary of Requirements '!A5:AC5</f>
        <v>Environment &amp; Natural Resources Division</v>
      </c>
      <c r="B5" s="1042"/>
      <c r="C5" s="1042"/>
      <c r="D5" s="1042"/>
      <c r="E5" s="1042"/>
      <c r="F5" s="399"/>
      <c r="G5" s="399"/>
      <c r="H5" s="399"/>
      <c r="I5" s="399"/>
      <c r="J5" s="399"/>
      <c r="K5" s="399"/>
      <c r="L5" s="399"/>
      <c r="M5" s="399"/>
      <c r="N5" s="399"/>
      <c r="O5" s="399"/>
      <c r="P5" s="399"/>
      <c r="Q5" s="399"/>
      <c r="R5" s="399"/>
    </row>
    <row r="6" spans="1:18" ht="12.75">
      <c r="A6" s="1043" t="s">
        <v>126</v>
      </c>
      <c r="B6" s="1043"/>
      <c r="C6" s="1043"/>
      <c r="D6" s="1043"/>
      <c r="E6" s="1043"/>
      <c r="F6" s="378"/>
      <c r="G6" s="378"/>
      <c r="H6" s="378"/>
      <c r="I6" s="378"/>
      <c r="J6" s="378"/>
      <c r="K6" s="378"/>
      <c r="L6" s="378"/>
      <c r="M6" s="378"/>
      <c r="N6" s="378"/>
      <c r="O6" s="378"/>
      <c r="P6" s="378"/>
      <c r="Q6" s="378"/>
      <c r="R6" s="378"/>
    </row>
    <row r="7" spans="1:18" ht="12.75">
      <c r="A7" s="458"/>
      <c r="B7" s="459"/>
      <c r="C7" s="459"/>
      <c r="D7" s="459"/>
      <c r="E7" s="459"/>
      <c r="F7" s="378"/>
      <c r="G7" s="378"/>
      <c r="H7" s="378"/>
      <c r="I7" s="378"/>
      <c r="J7" s="378"/>
      <c r="K7" s="378"/>
      <c r="L7" s="378"/>
      <c r="M7" s="378"/>
      <c r="N7" s="378"/>
      <c r="O7" s="378"/>
      <c r="P7" s="378"/>
      <c r="Q7" s="378"/>
      <c r="R7" s="378"/>
    </row>
    <row r="8" spans="1:18" ht="12.75">
      <c r="A8" s="460"/>
      <c r="B8" s="460"/>
      <c r="C8" s="460"/>
      <c r="D8" s="460"/>
      <c r="E8" s="460"/>
      <c r="F8" s="375"/>
      <c r="G8" s="375"/>
      <c r="H8" s="375"/>
      <c r="I8" s="375"/>
      <c r="J8" s="375"/>
      <c r="K8" s="375"/>
      <c r="L8" s="375"/>
      <c r="M8" s="375"/>
      <c r="N8" s="375"/>
      <c r="O8" s="375"/>
      <c r="P8" s="375"/>
      <c r="Q8" s="375"/>
      <c r="R8" s="375"/>
    </row>
    <row r="9" spans="1:18" ht="12.75">
      <c r="A9" s="461" t="s">
        <v>183</v>
      </c>
      <c r="B9" s="1035"/>
      <c r="C9" s="1036"/>
      <c r="D9" s="1036"/>
      <c r="E9" s="1037"/>
      <c r="F9" s="1038" t="s">
        <v>91</v>
      </c>
      <c r="G9" s="1039"/>
      <c r="H9" s="1039"/>
      <c r="I9" s="1040"/>
      <c r="J9" s="1038" t="s">
        <v>92</v>
      </c>
      <c r="K9" s="1039"/>
      <c r="L9" s="1039"/>
      <c r="M9" s="1040"/>
      <c r="N9" s="1038" t="s">
        <v>93</v>
      </c>
      <c r="O9" s="1039"/>
      <c r="P9" s="1039"/>
      <c r="Q9" s="1040"/>
      <c r="R9" s="379" t="s">
        <v>41</v>
      </c>
    </row>
    <row r="10" spans="1:18" ht="12.75">
      <c r="A10" s="462"/>
      <c r="B10" s="463" t="s">
        <v>150</v>
      </c>
      <c r="C10" s="463" t="s">
        <v>181</v>
      </c>
      <c r="D10" s="463" t="s">
        <v>40</v>
      </c>
      <c r="E10" s="464" t="s">
        <v>152</v>
      </c>
      <c r="F10" s="380" t="s">
        <v>150</v>
      </c>
      <c r="G10" s="380" t="s">
        <v>181</v>
      </c>
      <c r="H10" s="380" t="s">
        <v>40</v>
      </c>
      <c r="I10" s="381" t="s">
        <v>152</v>
      </c>
      <c r="J10" s="380" t="s">
        <v>150</v>
      </c>
      <c r="K10" s="380" t="s">
        <v>181</v>
      </c>
      <c r="L10" s="380" t="s">
        <v>40</v>
      </c>
      <c r="M10" s="381" t="s">
        <v>152</v>
      </c>
      <c r="N10" s="380" t="s">
        <v>150</v>
      </c>
      <c r="O10" s="380" t="s">
        <v>181</v>
      </c>
      <c r="P10" s="380" t="s">
        <v>40</v>
      </c>
      <c r="Q10" s="381" t="s">
        <v>152</v>
      </c>
      <c r="R10" s="381" t="s">
        <v>154</v>
      </c>
    </row>
    <row r="11" spans="1:18" ht="15.75">
      <c r="A11" s="465"/>
      <c r="B11" s="466"/>
      <c r="C11" s="467"/>
      <c r="D11" s="467"/>
      <c r="E11" s="468"/>
      <c r="F11" s="382"/>
      <c r="G11" s="382"/>
      <c r="H11" s="382"/>
      <c r="I11" s="383"/>
      <c r="J11" s="382"/>
      <c r="K11" s="382"/>
      <c r="L11" s="382"/>
      <c r="M11" s="383"/>
      <c r="N11" s="382"/>
      <c r="O11" s="382"/>
      <c r="P11" s="382"/>
      <c r="Q11" s="383"/>
      <c r="R11" s="383"/>
    </row>
    <row r="12" spans="1:18" ht="15.75">
      <c r="A12" s="469" t="s">
        <v>245</v>
      </c>
      <c r="B12" s="470"/>
      <c r="C12" s="467"/>
      <c r="D12" s="467"/>
      <c r="E12" s="468">
        <f>+'B. Summary of Requirements '!AC27</f>
        <v>3184</v>
      </c>
      <c r="F12" s="384">
        <v>0</v>
      </c>
      <c r="G12" s="385">
        <v>0</v>
      </c>
      <c r="H12" s="385">
        <v>0</v>
      </c>
      <c r="I12" s="386">
        <v>80</v>
      </c>
      <c r="J12" s="384">
        <v>0</v>
      </c>
      <c r="K12" s="385">
        <v>0</v>
      </c>
      <c r="L12" s="385">
        <v>0</v>
      </c>
      <c r="M12" s="386">
        <v>125</v>
      </c>
      <c r="N12" s="384">
        <v>0</v>
      </c>
      <c r="O12" s="385">
        <v>0</v>
      </c>
      <c r="P12" s="385">
        <v>0</v>
      </c>
      <c r="Q12" s="386">
        <v>730</v>
      </c>
      <c r="R12" s="386">
        <f aca="true" t="shared" si="0" ref="R12:R24">+E12+I12+M12+Q12</f>
        <v>4119</v>
      </c>
    </row>
    <row r="13" spans="1:18" ht="15.75">
      <c r="A13" s="469" t="s">
        <v>246</v>
      </c>
      <c r="B13" s="470"/>
      <c r="C13" s="467"/>
      <c r="D13" s="467"/>
      <c r="E13" s="468">
        <f>+'B. Summary of Requirements '!AC28</f>
        <v>1048</v>
      </c>
      <c r="F13" s="384">
        <v>0</v>
      </c>
      <c r="G13" s="385">
        <v>0</v>
      </c>
      <c r="H13" s="385">
        <v>0</v>
      </c>
      <c r="I13" s="386">
        <v>46</v>
      </c>
      <c r="J13" s="384">
        <v>0</v>
      </c>
      <c r="K13" s="385">
        <v>0</v>
      </c>
      <c r="L13" s="385">
        <v>0</v>
      </c>
      <c r="M13" s="386">
        <v>72</v>
      </c>
      <c r="N13" s="384">
        <v>0</v>
      </c>
      <c r="O13" s="385">
        <v>0</v>
      </c>
      <c r="P13" s="385">
        <v>0</v>
      </c>
      <c r="Q13" s="386">
        <v>419</v>
      </c>
      <c r="R13" s="386">
        <f t="shared" si="0"/>
        <v>1585</v>
      </c>
    </row>
    <row r="14" spans="1:18" ht="15.75">
      <c r="A14" s="471" t="str">
        <f>+'B. Summary of Requirements '!A29:Y29</f>
        <v>Other Adjustments</v>
      </c>
      <c r="B14" s="470"/>
      <c r="C14" s="467"/>
      <c r="D14" s="467">
        <f>+'B. Summary of Requirements '!AB29</f>
        <v>61</v>
      </c>
      <c r="E14" s="468"/>
      <c r="F14" s="384"/>
      <c r="G14" s="385"/>
      <c r="H14" s="385"/>
      <c r="I14" s="386"/>
      <c r="J14" s="384"/>
      <c r="K14" s="385"/>
      <c r="L14" s="385"/>
      <c r="M14" s="386"/>
      <c r="N14" s="384"/>
      <c r="O14" s="385"/>
      <c r="P14" s="385"/>
      <c r="Q14" s="386"/>
      <c r="R14" s="386"/>
    </row>
    <row r="15" spans="1:18" ht="15.75">
      <c r="A15" s="471" t="e">
        <f>+'B. Summary of Requirements '!#REF!</f>
        <v>#REF!</v>
      </c>
      <c r="B15" s="470"/>
      <c r="C15" s="467"/>
      <c r="D15" s="467"/>
      <c r="E15" s="468" t="e">
        <f>+'B. Summary of Requirements '!#REF!</f>
        <v>#REF!</v>
      </c>
      <c r="F15" s="384"/>
      <c r="G15" s="385"/>
      <c r="H15" s="385"/>
      <c r="I15" s="386"/>
      <c r="J15" s="384"/>
      <c r="K15" s="385"/>
      <c r="L15" s="385"/>
      <c r="M15" s="386"/>
      <c r="N15" s="384"/>
      <c r="O15" s="385"/>
      <c r="P15" s="385"/>
      <c r="Q15" s="386"/>
      <c r="R15" s="386"/>
    </row>
    <row r="16" spans="1:18" ht="15.75">
      <c r="A16" s="471" t="e">
        <f>+'B. Summary of Requirements '!#REF!</f>
        <v>#REF!</v>
      </c>
      <c r="B16" s="470"/>
      <c r="C16" s="467"/>
      <c r="D16" s="467"/>
      <c r="E16" s="468" t="e">
        <f>+'B. Summary of Requirements '!#REF!</f>
        <v>#REF!</v>
      </c>
      <c r="F16" s="384"/>
      <c r="G16" s="385"/>
      <c r="H16" s="385"/>
      <c r="I16" s="386"/>
      <c r="J16" s="384"/>
      <c r="K16" s="385"/>
      <c r="L16" s="385"/>
      <c r="M16" s="386"/>
      <c r="N16" s="384"/>
      <c r="O16" s="385"/>
      <c r="P16" s="385"/>
      <c r="Q16" s="386"/>
      <c r="R16" s="386"/>
    </row>
    <row r="17" spans="1:18" ht="15.75">
      <c r="A17" s="469" t="s">
        <v>191</v>
      </c>
      <c r="B17" s="470"/>
      <c r="C17" s="467"/>
      <c r="D17" s="467"/>
      <c r="E17" s="468" t="e">
        <f>+'B. Summary of Requirements '!#REF!</f>
        <v>#REF!</v>
      </c>
      <c r="F17" s="384">
        <v>0</v>
      </c>
      <c r="G17" s="385">
        <v>0</v>
      </c>
      <c r="H17" s="385">
        <v>0</v>
      </c>
      <c r="I17" s="386">
        <v>-1</v>
      </c>
      <c r="J17" s="384">
        <v>0</v>
      </c>
      <c r="K17" s="385">
        <v>0</v>
      </c>
      <c r="L17" s="385">
        <v>0</v>
      </c>
      <c r="M17" s="386">
        <v>-1</v>
      </c>
      <c r="N17" s="384">
        <v>0</v>
      </c>
      <c r="O17" s="385">
        <v>0</v>
      </c>
      <c r="P17" s="385">
        <v>0</v>
      </c>
      <c r="Q17" s="386">
        <v>-7</v>
      </c>
      <c r="R17" s="386" t="e">
        <f t="shared" si="0"/>
        <v>#REF!</v>
      </c>
    </row>
    <row r="18" spans="1:18" ht="15.75">
      <c r="A18" s="469" t="s">
        <v>190</v>
      </c>
      <c r="B18" s="470"/>
      <c r="C18" s="467"/>
      <c r="D18" s="467"/>
      <c r="E18" s="468" t="e">
        <f>+'B. Summary of Requirements '!#REF!</f>
        <v>#REF!</v>
      </c>
      <c r="F18" s="384">
        <v>0</v>
      </c>
      <c r="G18" s="385">
        <v>0</v>
      </c>
      <c r="H18" s="385">
        <v>0</v>
      </c>
      <c r="I18" s="386">
        <v>4</v>
      </c>
      <c r="J18" s="384">
        <v>0</v>
      </c>
      <c r="K18" s="385">
        <v>0</v>
      </c>
      <c r="L18" s="385">
        <v>0</v>
      </c>
      <c r="M18" s="386">
        <v>6</v>
      </c>
      <c r="N18" s="384">
        <v>0</v>
      </c>
      <c r="O18" s="385">
        <v>0</v>
      </c>
      <c r="P18" s="385">
        <v>0</v>
      </c>
      <c r="Q18" s="386">
        <v>36</v>
      </c>
      <c r="R18" s="386" t="e">
        <f t="shared" si="0"/>
        <v>#REF!</v>
      </c>
    </row>
    <row r="19" spans="1:18" ht="15.75">
      <c r="A19" s="472" t="e">
        <f>+'B. Summary of Requirements '!#REF!</f>
        <v>#REF!</v>
      </c>
      <c r="B19" s="473"/>
      <c r="C19" s="467"/>
      <c r="D19" s="467"/>
      <c r="E19" s="468" t="e">
        <f>+'B. Summary of Requirements '!#REF!</f>
        <v>#REF!</v>
      </c>
      <c r="F19" s="387">
        <v>0</v>
      </c>
      <c r="G19" s="385">
        <v>0</v>
      </c>
      <c r="H19" s="385">
        <v>0</v>
      </c>
      <c r="I19" s="386">
        <v>0</v>
      </c>
      <c r="J19" s="387">
        <v>0</v>
      </c>
      <c r="K19" s="385">
        <v>0</v>
      </c>
      <c r="L19" s="385">
        <v>0</v>
      </c>
      <c r="M19" s="386">
        <v>0</v>
      </c>
      <c r="N19" s="387">
        <v>0</v>
      </c>
      <c r="O19" s="385">
        <v>0</v>
      </c>
      <c r="P19" s="385">
        <v>0</v>
      </c>
      <c r="Q19" s="386">
        <v>4511</v>
      </c>
      <c r="R19" s="386" t="e">
        <f t="shared" si="0"/>
        <v>#REF!</v>
      </c>
    </row>
    <row r="20" spans="1:18" ht="15.75">
      <c r="A20" s="474" t="s">
        <v>192</v>
      </c>
      <c r="B20" s="470"/>
      <c r="C20" s="475"/>
      <c r="D20" s="475"/>
      <c r="E20" s="476" t="e">
        <f>+'B. Summary of Requirements '!#REF!</f>
        <v>#REF!</v>
      </c>
      <c r="F20" s="388">
        <v>0</v>
      </c>
      <c r="G20" s="389">
        <v>0</v>
      </c>
      <c r="H20" s="389">
        <v>0</v>
      </c>
      <c r="I20" s="390">
        <v>131</v>
      </c>
      <c r="J20" s="388">
        <v>0</v>
      </c>
      <c r="K20" s="389">
        <v>0</v>
      </c>
      <c r="L20" s="389">
        <v>0</v>
      </c>
      <c r="M20" s="390">
        <v>249</v>
      </c>
      <c r="N20" s="388">
        <v>0</v>
      </c>
      <c r="O20" s="389">
        <v>0</v>
      </c>
      <c r="P20" s="389">
        <v>0</v>
      </c>
      <c r="Q20" s="390">
        <v>287</v>
      </c>
      <c r="R20" s="391" t="e">
        <f t="shared" si="0"/>
        <v>#REF!</v>
      </c>
    </row>
    <row r="21" spans="1:18" ht="15.75">
      <c r="A21" s="472" t="e">
        <f>+'B. Summary of Requirements '!#REF!</f>
        <v>#REF!</v>
      </c>
      <c r="B21" s="470"/>
      <c r="C21" s="475"/>
      <c r="D21" s="475"/>
      <c r="E21" s="476" t="e">
        <f>+'B. Summary of Requirements '!#REF!</f>
        <v>#REF!</v>
      </c>
      <c r="F21" s="388"/>
      <c r="G21" s="389"/>
      <c r="H21" s="389"/>
      <c r="I21" s="390"/>
      <c r="J21" s="388"/>
      <c r="K21" s="389"/>
      <c r="L21" s="389"/>
      <c r="M21" s="390"/>
      <c r="N21" s="388"/>
      <c r="O21" s="389"/>
      <c r="P21" s="389"/>
      <c r="Q21" s="390"/>
      <c r="R21" s="391"/>
    </row>
    <row r="22" spans="1:18" ht="15.75">
      <c r="A22" s="472" t="e">
        <f>+'B. Summary of Requirements '!#REF!</f>
        <v>#REF!</v>
      </c>
      <c r="B22" s="470"/>
      <c r="C22" s="475"/>
      <c r="D22" s="475"/>
      <c r="E22" s="476" t="e">
        <f>+'B. Summary of Requirements '!#REF!</f>
        <v>#REF!</v>
      </c>
      <c r="F22" s="388"/>
      <c r="G22" s="389"/>
      <c r="H22" s="389"/>
      <c r="I22" s="390"/>
      <c r="J22" s="388"/>
      <c r="K22" s="389"/>
      <c r="L22" s="389"/>
      <c r="M22" s="390"/>
      <c r="N22" s="388"/>
      <c r="O22" s="389"/>
      <c r="P22" s="389"/>
      <c r="Q22" s="390"/>
      <c r="R22" s="391"/>
    </row>
    <row r="23" spans="1:18" ht="15.75">
      <c r="A23" s="474" t="s">
        <v>193</v>
      </c>
      <c r="B23" s="470"/>
      <c r="C23" s="475"/>
      <c r="D23" s="475"/>
      <c r="E23" s="476" t="e">
        <f>+'B. Summary of Requirements '!#REF!</f>
        <v>#REF!</v>
      </c>
      <c r="F23" s="388">
        <v>0</v>
      </c>
      <c r="G23" s="389">
        <v>0</v>
      </c>
      <c r="H23" s="389">
        <v>0</v>
      </c>
      <c r="I23" s="390">
        <v>2</v>
      </c>
      <c r="J23" s="388">
        <v>0</v>
      </c>
      <c r="K23" s="389">
        <v>0</v>
      </c>
      <c r="L23" s="389">
        <v>0</v>
      </c>
      <c r="M23" s="390">
        <v>2</v>
      </c>
      <c r="N23" s="388">
        <v>0</v>
      </c>
      <c r="O23" s="389">
        <v>0</v>
      </c>
      <c r="P23" s="389">
        <v>0</v>
      </c>
      <c r="Q23" s="390">
        <v>14</v>
      </c>
      <c r="R23" s="391" t="e">
        <f t="shared" si="0"/>
        <v>#REF!</v>
      </c>
    </row>
    <row r="24" spans="1:18" ht="15.75">
      <c r="A24" s="477" t="e">
        <f>+'B. Summary of Requirements '!#REF!</f>
        <v>#REF!</v>
      </c>
      <c r="B24" s="470"/>
      <c r="C24" s="475"/>
      <c r="D24" s="475"/>
      <c r="E24" s="476" t="e">
        <f>+'B. Summary of Requirements '!#REF!</f>
        <v>#REF!</v>
      </c>
      <c r="F24" s="388">
        <v>0</v>
      </c>
      <c r="G24" s="389">
        <v>0</v>
      </c>
      <c r="H24" s="389">
        <v>0</v>
      </c>
      <c r="I24" s="390">
        <v>0</v>
      </c>
      <c r="J24" s="388">
        <v>0</v>
      </c>
      <c r="K24" s="389">
        <v>0</v>
      </c>
      <c r="L24" s="389">
        <v>0</v>
      </c>
      <c r="M24" s="390">
        <v>0</v>
      </c>
      <c r="N24" s="388">
        <v>0</v>
      </c>
      <c r="O24" s="389">
        <v>0</v>
      </c>
      <c r="P24" s="389">
        <v>0</v>
      </c>
      <c r="Q24" s="390">
        <v>3</v>
      </c>
      <c r="R24" s="391" t="e">
        <f t="shared" si="0"/>
        <v>#REF!</v>
      </c>
    </row>
    <row r="25" spans="1:18" ht="12.75">
      <c r="A25" s="478" t="s">
        <v>247</v>
      </c>
      <c r="B25" s="479"/>
      <c r="C25" s="480"/>
      <c r="D25" s="480">
        <f aca="true" t="shared" si="1" ref="D25:R25">SUM(D12:D24)</f>
        <v>61</v>
      </c>
      <c r="E25" s="481" t="e">
        <f t="shared" si="1"/>
        <v>#REF!</v>
      </c>
      <c r="F25" s="392">
        <f t="shared" si="1"/>
        <v>0</v>
      </c>
      <c r="G25" s="393">
        <f t="shared" si="1"/>
        <v>0</v>
      </c>
      <c r="H25" s="393">
        <f t="shared" si="1"/>
        <v>0</v>
      </c>
      <c r="I25" s="394">
        <f t="shared" si="1"/>
        <v>262</v>
      </c>
      <c r="J25" s="392">
        <f t="shared" si="1"/>
        <v>0</v>
      </c>
      <c r="K25" s="393">
        <f t="shared" si="1"/>
        <v>0</v>
      </c>
      <c r="L25" s="393">
        <f t="shared" si="1"/>
        <v>0</v>
      </c>
      <c r="M25" s="394">
        <f t="shared" si="1"/>
        <v>453</v>
      </c>
      <c r="N25" s="392">
        <f t="shared" si="1"/>
        <v>0</v>
      </c>
      <c r="O25" s="393">
        <f t="shared" si="1"/>
        <v>0</v>
      </c>
      <c r="P25" s="393">
        <f t="shared" si="1"/>
        <v>0</v>
      </c>
      <c r="Q25" s="394">
        <f t="shared" si="1"/>
        <v>5993</v>
      </c>
      <c r="R25" s="395" t="e">
        <f t="shared" si="1"/>
        <v>#REF!</v>
      </c>
    </row>
    <row r="26" spans="1:18" ht="12.75">
      <c r="A26" s="482"/>
      <c r="B26" s="482"/>
      <c r="C26" s="483"/>
      <c r="D26" s="483"/>
      <c r="E26" s="484"/>
      <c r="F26" s="397"/>
      <c r="G26" s="397"/>
      <c r="H26" s="397"/>
      <c r="I26" s="397"/>
      <c r="J26" s="396"/>
      <c r="K26" s="397"/>
      <c r="L26" s="397"/>
      <c r="M26" s="398"/>
      <c r="N26" s="396"/>
      <c r="O26" s="397"/>
      <c r="P26" s="397"/>
      <c r="Q26" s="398"/>
      <c r="R26" s="398"/>
    </row>
  </sheetData>
  <sheetProtection/>
  <mergeCells count="7">
    <mergeCell ref="B9:E9"/>
    <mergeCell ref="F9:I9"/>
    <mergeCell ref="J9:M9"/>
    <mergeCell ref="N9:Q9"/>
    <mergeCell ref="A4:E4"/>
    <mergeCell ref="A5:E5"/>
    <mergeCell ref="A6:E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I18"/>
  <sheetViews>
    <sheetView showGridLines="0" view="pageBreakPreview" zoomScaleSheetLayoutView="100" zoomScalePageLayoutView="0" workbookViewId="0" topLeftCell="A1">
      <selection activeCell="J16" sqref="J16"/>
    </sheetView>
  </sheetViews>
  <sheetFormatPr defaultColWidth="7.21484375" defaultRowHeight="15"/>
  <cols>
    <col min="1" max="1" width="45.10546875" style="28" bestFit="1" customWidth="1"/>
    <col min="2" max="2" width="15.88671875" style="28" customWidth="1"/>
    <col min="3" max="3" width="4.6640625" style="28" customWidth="1"/>
    <col min="4" max="4" width="7.5546875" style="28" customWidth="1"/>
    <col min="5" max="5" width="4.6640625" style="28" customWidth="1"/>
    <col min="6" max="6" width="7.21484375" style="28" customWidth="1"/>
    <col min="7" max="7" width="11.21484375" style="28" customWidth="1"/>
    <col min="8" max="8" width="2.99609375" style="215" customWidth="1"/>
    <col min="9" max="16384" width="7.21484375" style="28" customWidth="1"/>
  </cols>
  <sheetData>
    <row r="1" spans="1:8" ht="20.25">
      <c r="A1" s="639" t="s">
        <v>18</v>
      </c>
      <c r="B1" s="640"/>
      <c r="C1" s="640"/>
      <c r="D1" s="640"/>
      <c r="E1" s="640"/>
      <c r="F1" s="640"/>
      <c r="G1" s="640"/>
      <c r="H1" s="214" t="s">
        <v>164</v>
      </c>
    </row>
    <row r="2" spans="1:8" ht="20.25">
      <c r="A2" s="27"/>
      <c r="H2" s="214" t="s">
        <v>164</v>
      </c>
    </row>
    <row r="3" ht="12.75">
      <c r="H3" s="214" t="s">
        <v>164</v>
      </c>
    </row>
    <row r="4" spans="1:8" ht="23.25">
      <c r="A4" s="738" t="s">
        <v>286</v>
      </c>
      <c r="B4" s="739"/>
      <c r="C4" s="739"/>
      <c r="D4" s="739"/>
      <c r="E4" s="739"/>
      <c r="F4" s="739"/>
      <c r="G4" s="739"/>
      <c r="H4" s="214" t="s">
        <v>164</v>
      </c>
    </row>
    <row r="5" spans="1:8" ht="23.25">
      <c r="A5" s="740" t="s">
        <v>187</v>
      </c>
      <c r="B5" s="741"/>
      <c r="C5" s="741"/>
      <c r="D5" s="741"/>
      <c r="E5" s="741"/>
      <c r="F5" s="741"/>
      <c r="G5" s="741"/>
      <c r="H5" s="214" t="s">
        <v>164</v>
      </c>
    </row>
    <row r="6" spans="1:8" ht="23.25">
      <c r="A6" s="742" t="s">
        <v>126</v>
      </c>
      <c r="B6" s="739"/>
      <c r="C6" s="739"/>
      <c r="D6" s="739"/>
      <c r="E6" s="739"/>
      <c r="F6" s="739"/>
      <c r="G6" s="739"/>
      <c r="H6" s="214" t="s">
        <v>164</v>
      </c>
    </row>
    <row r="7" spans="1:8" ht="12.75">
      <c r="A7" s="138"/>
      <c r="B7" s="31"/>
      <c r="C7" s="31"/>
      <c r="D7" s="31"/>
      <c r="E7" s="31"/>
      <c r="F7" s="31"/>
      <c r="G7" s="31"/>
      <c r="H7" s="214" t="s">
        <v>164</v>
      </c>
    </row>
    <row r="8" ht="12.75">
      <c r="H8" s="214" t="s">
        <v>164</v>
      </c>
    </row>
    <row r="9" spans="1:8" ht="18.75" customHeight="1">
      <c r="A9" s="745" t="s">
        <v>251</v>
      </c>
      <c r="B9" s="743" t="s">
        <v>6</v>
      </c>
      <c r="C9" s="747"/>
      <c r="D9" s="748"/>
      <c r="E9" s="748"/>
      <c r="F9" s="749"/>
      <c r="G9" s="743" t="s">
        <v>252</v>
      </c>
      <c r="H9" s="214" t="s">
        <v>164</v>
      </c>
    </row>
    <row r="10" spans="1:8" ht="18.75" customHeight="1">
      <c r="A10" s="746"/>
      <c r="B10" s="744"/>
      <c r="C10" s="34" t="s">
        <v>150</v>
      </c>
      <c r="D10" s="34" t="s">
        <v>181</v>
      </c>
      <c r="E10" s="34" t="s">
        <v>40</v>
      </c>
      <c r="F10" s="35" t="s">
        <v>152</v>
      </c>
      <c r="G10" s="744"/>
      <c r="H10" s="214" t="s">
        <v>164</v>
      </c>
    </row>
    <row r="11" spans="1:8" ht="18.75" customHeight="1">
      <c r="A11" s="349" t="s">
        <v>295</v>
      </c>
      <c r="B11" s="63" t="s">
        <v>188</v>
      </c>
      <c r="C11" s="237">
        <v>0</v>
      </c>
      <c r="D11" s="238">
        <v>0</v>
      </c>
      <c r="E11" s="238">
        <v>0</v>
      </c>
      <c r="F11" s="239">
        <v>-119</v>
      </c>
      <c r="G11" s="239">
        <v>-119</v>
      </c>
      <c r="H11" s="214" t="s">
        <v>164</v>
      </c>
    </row>
    <row r="12" spans="1:8" ht="18.75" customHeight="1">
      <c r="A12" s="349" t="s">
        <v>344</v>
      </c>
      <c r="B12" s="63" t="s">
        <v>188</v>
      </c>
      <c r="C12" s="237"/>
      <c r="D12" s="238"/>
      <c r="E12" s="238"/>
      <c r="F12" s="239">
        <v>-47</v>
      </c>
      <c r="G12" s="239">
        <v>-47</v>
      </c>
      <c r="H12" s="214" t="s">
        <v>164</v>
      </c>
    </row>
    <row r="13" spans="1:8" ht="18.75" customHeight="1">
      <c r="A13" s="349"/>
      <c r="B13" s="63"/>
      <c r="C13" s="237"/>
      <c r="D13" s="238"/>
      <c r="E13" s="238"/>
      <c r="F13" s="239"/>
      <c r="G13" s="239">
        <v>0</v>
      </c>
      <c r="H13" s="214" t="s">
        <v>164</v>
      </c>
    </row>
    <row r="14" spans="1:8" ht="18.75" customHeight="1">
      <c r="A14" s="350"/>
      <c r="B14" s="64"/>
      <c r="C14" s="240"/>
      <c r="D14" s="241"/>
      <c r="E14" s="241"/>
      <c r="F14" s="242"/>
      <c r="G14" s="243">
        <v>0</v>
      </c>
      <c r="H14" s="214" t="s">
        <v>164</v>
      </c>
    </row>
    <row r="15" spans="1:8" ht="12.75" customHeight="1">
      <c r="A15" s="42" t="s">
        <v>250</v>
      </c>
      <c r="B15" s="33"/>
      <c r="C15" s="244">
        <v>0</v>
      </c>
      <c r="D15" s="245">
        <v>0</v>
      </c>
      <c r="E15" s="245">
        <v>0</v>
      </c>
      <c r="F15" s="38">
        <v>-166</v>
      </c>
      <c r="G15" s="39">
        <v>-166</v>
      </c>
      <c r="H15" s="214" t="s">
        <v>164</v>
      </c>
    </row>
    <row r="16" spans="1:9" s="215" customFormat="1" ht="42.75" customHeight="1">
      <c r="A16" s="40"/>
      <c r="B16" s="36"/>
      <c r="C16" s="40"/>
      <c r="D16" s="37"/>
      <c r="E16" s="37"/>
      <c r="F16" s="41"/>
      <c r="G16" s="41"/>
      <c r="H16" s="196" t="s">
        <v>9</v>
      </c>
      <c r="I16" s="28"/>
    </row>
    <row r="17" spans="1:9" s="215" customFormat="1" ht="22.5" customHeight="1">
      <c r="A17" s="160"/>
      <c r="B17" s="161"/>
      <c r="C17" s="161"/>
      <c r="D17" s="161"/>
      <c r="E17" s="161"/>
      <c r="F17" s="161"/>
      <c r="G17" s="199"/>
      <c r="I17" s="28"/>
    </row>
    <row r="18" spans="1:7" s="215" customFormat="1" ht="12.75">
      <c r="A18" s="161"/>
      <c r="B18" s="161"/>
      <c r="C18" s="161"/>
      <c r="D18" s="161"/>
      <c r="E18" s="161"/>
      <c r="F18" s="161"/>
      <c r="G18" s="28"/>
    </row>
  </sheetData>
  <sheetProtection/>
  <mergeCells count="8">
    <mergeCell ref="A1:G1"/>
    <mergeCell ref="A4:G4"/>
    <mergeCell ref="A5:G5"/>
    <mergeCell ref="A6:G6"/>
    <mergeCell ref="G9:G10"/>
    <mergeCell ref="A9:A10"/>
    <mergeCell ref="B9:B10"/>
    <mergeCell ref="C9:F9"/>
  </mergeCells>
  <printOptions horizontalCentered="1"/>
  <pageMargins left="0.75" right="0.75" top="1" bottom="1" header="0.5" footer="0.5"/>
  <pageSetup fitToHeight="1" fitToWidth="1" horizontalDpi="600" verticalDpi="600" orientation="landscape" r:id="rId1"/>
  <headerFooter alignWithMargins="0">
    <oddFooter>&amp;C&amp;"Times New Roman,Regular"Exhibit C - Program Increases/Offsets By Decision Unit</oddFooter>
  </headerFooter>
</worksheet>
</file>

<file path=xl/worksheets/sheet3.xml><?xml version="1.0" encoding="utf-8"?>
<worksheet xmlns="http://schemas.openxmlformats.org/spreadsheetml/2006/main" xmlns:r="http://schemas.openxmlformats.org/officeDocument/2006/relationships">
  <sheetPr codeName="Sheet9"/>
  <dimension ref="A1:T25"/>
  <sheetViews>
    <sheetView showGridLines="0" view="pageBreakPreview" zoomScaleSheetLayoutView="100" zoomScalePageLayoutView="0" workbookViewId="0" topLeftCell="A1">
      <selection activeCell="S24" sqref="S24"/>
    </sheetView>
  </sheetViews>
  <sheetFormatPr defaultColWidth="7.21484375" defaultRowHeight="15"/>
  <cols>
    <col min="1" max="1" width="49.5546875" style="29" customWidth="1"/>
    <col min="2" max="2" width="1.2265625" style="29" customWidth="1"/>
    <col min="3" max="3" width="10.77734375" style="29" customWidth="1"/>
    <col min="4" max="4" width="10.99609375" style="29" customWidth="1"/>
    <col min="5" max="5" width="1.2265625" style="29" customWidth="1"/>
    <col min="6" max="7" width="11.21484375" style="29" customWidth="1"/>
    <col min="8" max="8" width="1.2265625" style="29" customWidth="1"/>
    <col min="9" max="9" width="7.21484375" style="29" customWidth="1"/>
    <col min="10" max="10" width="7.99609375" style="29" customWidth="1"/>
    <col min="11" max="13" width="6.77734375" style="29" customWidth="1"/>
    <col min="14" max="14" width="7.21484375" style="29" customWidth="1"/>
    <col min="15" max="15" width="6.3359375" style="29" customWidth="1"/>
    <col min="16" max="16" width="7.4453125" style="29" bestFit="1" customWidth="1"/>
    <col min="17" max="17" width="1.88671875" style="29" customWidth="1"/>
    <col min="18" max="16384" width="7.21484375" style="29" customWidth="1"/>
  </cols>
  <sheetData>
    <row r="1" spans="1:19" ht="20.25">
      <c r="A1" s="760" t="s">
        <v>17</v>
      </c>
      <c r="B1" s="761"/>
      <c r="C1" s="761"/>
      <c r="D1" s="761"/>
      <c r="E1" s="761"/>
      <c r="F1" s="761"/>
      <c r="G1" s="761"/>
      <c r="H1" s="761"/>
      <c r="I1" s="761"/>
      <c r="J1" s="761"/>
      <c r="K1" s="761"/>
      <c r="L1" s="761"/>
      <c r="M1" s="761"/>
      <c r="N1" s="761"/>
      <c r="O1" s="761"/>
      <c r="P1" s="761"/>
      <c r="Q1" s="196" t="s">
        <v>164</v>
      </c>
      <c r="R1" s="198"/>
      <c r="S1" s="198"/>
    </row>
    <row r="2" spans="1:20" ht="18.75" customHeight="1">
      <c r="A2" s="32"/>
      <c r="Q2" s="196" t="s">
        <v>164</v>
      </c>
      <c r="T2" s="196"/>
    </row>
    <row r="3" spans="1:20" ht="15.75">
      <c r="A3" s="762" t="s">
        <v>182</v>
      </c>
      <c r="B3" s="650"/>
      <c r="C3" s="650"/>
      <c r="D3" s="650"/>
      <c r="E3" s="650"/>
      <c r="F3" s="650"/>
      <c r="G3" s="650"/>
      <c r="H3" s="650"/>
      <c r="I3" s="650"/>
      <c r="J3" s="650"/>
      <c r="K3" s="650"/>
      <c r="L3" s="650"/>
      <c r="M3" s="650"/>
      <c r="N3" s="650"/>
      <c r="O3" s="650"/>
      <c r="P3" s="650"/>
      <c r="Q3" s="196" t="s">
        <v>164</v>
      </c>
      <c r="R3" s="140"/>
      <c r="S3" s="140"/>
      <c r="T3" s="196"/>
    </row>
    <row r="4" spans="1:19" ht="15.75">
      <c r="A4" s="763" t="s">
        <v>187</v>
      </c>
      <c r="B4" s="650"/>
      <c r="C4" s="650"/>
      <c r="D4" s="650"/>
      <c r="E4" s="650"/>
      <c r="F4" s="650"/>
      <c r="G4" s="650"/>
      <c r="H4" s="650"/>
      <c r="I4" s="650"/>
      <c r="J4" s="650"/>
      <c r="K4" s="650"/>
      <c r="L4" s="650"/>
      <c r="M4" s="650"/>
      <c r="N4" s="650"/>
      <c r="O4" s="650"/>
      <c r="P4" s="650"/>
      <c r="Q4" s="196" t="s">
        <v>164</v>
      </c>
      <c r="R4" s="139"/>
      <c r="S4" s="139"/>
    </row>
    <row r="5" spans="1:20" ht="15">
      <c r="A5" s="764" t="s">
        <v>126</v>
      </c>
      <c r="B5" s="650"/>
      <c r="C5" s="650"/>
      <c r="D5" s="650"/>
      <c r="E5" s="650"/>
      <c r="F5" s="650"/>
      <c r="G5" s="650"/>
      <c r="H5" s="650"/>
      <c r="I5" s="650"/>
      <c r="J5" s="650"/>
      <c r="K5" s="650"/>
      <c r="L5" s="650"/>
      <c r="M5" s="650"/>
      <c r="N5" s="650"/>
      <c r="O5" s="650"/>
      <c r="P5" s="650"/>
      <c r="Q5" s="196" t="s">
        <v>164</v>
      </c>
      <c r="R5" s="140"/>
      <c r="S5" s="140"/>
      <c r="T5" s="196"/>
    </row>
    <row r="6" spans="17:20" ht="12.75">
      <c r="Q6" s="196" t="s">
        <v>164</v>
      </c>
      <c r="T6" s="196"/>
    </row>
    <row r="7" spans="17:20" ht="13.5" thickBot="1">
      <c r="Q7" s="196" t="s">
        <v>164</v>
      </c>
      <c r="T7" s="196"/>
    </row>
    <row r="8" spans="1:20" ht="37.5" customHeight="1">
      <c r="A8" s="152"/>
      <c r="B8" s="43"/>
      <c r="C8" s="756" t="s">
        <v>280</v>
      </c>
      <c r="D8" s="757"/>
      <c r="E8" s="197"/>
      <c r="F8" s="756" t="s">
        <v>332</v>
      </c>
      <c r="G8" s="757"/>
      <c r="H8" s="197"/>
      <c r="I8" s="765" t="s">
        <v>277</v>
      </c>
      <c r="J8" s="757"/>
      <c r="K8" s="751">
        <v>2012</v>
      </c>
      <c r="L8" s="752"/>
      <c r="M8" s="752"/>
      <c r="N8" s="753"/>
      <c r="O8" s="765" t="s">
        <v>284</v>
      </c>
      <c r="P8" s="757"/>
      <c r="Q8" s="196" t="s">
        <v>164</v>
      </c>
      <c r="R8" s="171"/>
      <c r="S8" s="172"/>
      <c r="T8" s="196"/>
    </row>
    <row r="9" spans="1:20" ht="14.25" customHeight="1">
      <c r="A9" s="43"/>
      <c r="B9" s="43"/>
      <c r="C9" s="758"/>
      <c r="D9" s="759"/>
      <c r="E9" s="197"/>
      <c r="F9" s="766"/>
      <c r="G9" s="767"/>
      <c r="H9" s="197"/>
      <c r="I9" s="766"/>
      <c r="J9" s="767"/>
      <c r="K9" s="754" t="s">
        <v>154</v>
      </c>
      <c r="L9" s="755"/>
      <c r="M9" s="770" t="s">
        <v>160</v>
      </c>
      <c r="N9" s="749"/>
      <c r="O9" s="766"/>
      <c r="P9" s="767"/>
      <c r="Q9" s="196" t="s">
        <v>164</v>
      </c>
      <c r="R9" s="172"/>
      <c r="S9" s="172"/>
      <c r="T9" s="196"/>
    </row>
    <row r="10" spans="1:20" ht="12.75">
      <c r="A10" s="768" t="s">
        <v>112</v>
      </c>
      <c r="B10" s="43"/>
      <c r="C10" s="97"/>
      <c r="D10" s="98"/>
      <c r="E10" s="96"/>
      <c r="F10" s="97"/>
      <c r="G10" s="98"/>
      <c r="H10" s="96"/>
      <c r="I10" s="97"/>
      <c r="J10" s="98"/>
      <c r="K10" s="97"/>
      <c r="L10" s="98"/>
      <c r="M10" s="162"/>
      <c r="N10" s="98"/>
      <c r="O10" s="97"/>
      <c r="P10" s="98"/>
      <c r="Q10" s="196" t="s">
        <v>164</v>
      </c>
      <c r="R10" s="162"/>
      <c r="S10" s="162"/>
      <c r="T10" s="196"/>
    </row>
    <row r="11" spans="1:20" ht="51">
      <c r="A11" s="769"/>
      <c r="B11" s="43"/>
      <c r="C11" s="179" t="s">
        <v>0</v>
      </c>
      <c r="D11" s="180" t="s">
        <v>1</v>
      </c>
      <c r="E11" s="96"/>
      <c r="F11" s="179" t="s">
        <v>0</v>
      </c>
      <c r="G11" s="180" t="s">
        <v>1</v>
      </c>
      <c r="H11" s="96"/>
      <c r="I11" s="179" t="s">
        <v>0</v>
      </c>
      <c r="J11" s="180" t="s">
        <v>1</v>
      </c>
      <c r="K11" s="179" t="s">
        <v>0</v>
      </c>
      <c r="L11" s="180" t="s">
        <v>1</v>
      </c>
      <c r="M11" s="179" t="s">
        <v>0</v>
      </c>
      <c r="N11" s="180" t="s">
        <v>1</v>
      </c>
      <c r="O11" s="179" t="s">
        <v>0</v>
      </c>
      <c r="P11" s="180" t="s">
        <v>1</v>
      </c>
      <c r="Q11" s="196" t="s">
        <v>164</v>
      </c>
      <c r="R11" s="173"/>
      <c r="S11" s="173"/>
      <c r="T11" s="196"/>
    </row>
    <row r="12" spans="1:20" ht="12.75">
      <c r="A12" s="44"/>
      <c r="B12" s="43"/>
      <c r="C12" s="246"/>
      <c r="D12" s="247"/>
      <c r="E12" s="200"/>
      <c r="F12" s="246"/>
      <c r="G12" s="247"/>
      <c r="H12" s="200"/>
      <c r="I12" s="246"/>
      <c r="J12" s="247"/>
      <c r="K12" s="246"/>
      <c r="L12" s="249"/>
      <c r="M12" s="246"/>
      <c r="N12" s="247"/>
      <c r="O12" s="246"/>
      <c r="P12" s="247"/>
      <c r="Q12" s="196" t="s">
        <v>164</v>
      </c>
      <c r="R12" s="163"/>
      <c r="S12" s="163"/>
      <c r="T12" s="196"/>
    </row>
    <row r="13" spans="1:20" ht="25.5">
      <c r="A13" s="46" t="s">
        <v>25</v>
      </c>
      <c r="B13" s="43"/>
      <c r="C13" s="246"/>
      <c r="D13" s="247"/>
      <c r="E13" s="248"/>
      <c r="F13" s="246"/>
      <c r="G13" s="247"/>
      <c r="H13" s="248"/>
      <c r="I13" s="246"/>
      <c r="J13" s="247"/>
      <c r="K13" s="246"/>
      <c r="L13" s="249"/>
      <c r="M13" s="246"/>
      <c r="N13" s="247"/>
      <c r="O13" s="250"/>
      <c r="P13" s="251"/>
      <c r="Q13" s="196" t="s">
        <v>164</v>
      </c>
      <c r="R13" s="163"/>
      <c r="S13" s="163"/>
      <c r="T13" s="196"/>
    </row>
    <row r="14" spans="1:20" ht="25.5">
      <c r="A14" s="185" t="s">
        <v>26</v>
      </c>
      <c r="B14" s="43"/>
      <c r="C14" s="246"/>
      <c r="D14" s="247"/>
      <c r="E14" s="248"/>
      <c r="F14" s="246"/>
      <c r="G14" s="247"/>
      <c r="H14" s="248"/>
      <c r="I14" s="246"/>
      <c r="J14" s="247"/>
      <c r="K14" s="246"/>
      <c r="L14" s="249"/>
      <c r="M14" s="246"/>
      <c r="N14" s="247"/>
      <c r="O14" s="246"/>
      <c r="P14" s="247"/>
      <c r="Q14" s="196" t="s">
        <v>164</v>
      </c>
      <c r="R14" s="163"/>
      <c r="S14" s="163"/>
      <c r="T14" s="196"/>
    </row>
    <row r="15" spans="1:20" ht="12.75">
      <c r="A15" s="184" t="s">
        <v>27</v>
      </c>
      <c r="B15" s="43"/>
      <c r="C15" s="246"/>
      <c r="D15" s="247"/>
      <c r="E15" s="248"/>
      <c r="F15" s="246"/>
      <c r="G15" s="247"/>
      <c r="H15" s="248"/>
      <c r="I15" s="246"/>
      <c r="J15" s="247"/>
      <c r="K15" s="246"/>
      <c r="L15" s="249"/>
      <c r="M15" s="246"/>
      <c r="N15" s="247"/>
      <c r="O15" s="246"/>
      <c r="P15" s="247"/>
      <c r="Q15" s="196" t="s">
        <v>164</v>
      </c>
      <c r="R15" s="163"/>
      <c r="S15" s="163"/>
      <c r="T15" s="196"/>
    </row>
    <row r="16" spans="1:20" ht="12.75">
      <c r="A16" s="184" t="s">
        <v>28</v>
      </c>
      <c r="B16" s="43"/>
      <c r="C16" s="246"/>
      <c r="D16" s="247"/>
      <c r="E16" s="248"/>
      <c r="F16" s="246"/>
      <c r="G16" s="247"/>
      <c r="H16" s="248"/>
      <c r="I16" s="246"/>
      <c r="J16" s="247"/>
      <c r="K16" s="246"/>
      <c r="L16" s="249"/>
      <c r="M16" s="246"/>
      <c r="N16" s="247"/>
      <c r="O16" s="246"/>
      <c r="P16" s="247"/>
      <c r="Q16" s="196" t="s">
        <v>164</v>
      </c>
      <c r="R16" s="163"/>
      <c r="S16" s="163"/>
      <c r="T16" s="196"/>
    </row>
    <row r="17" spans="1:20" ht="12.75">
      <c r="A17" s="184" t="s">
        <v>29</v>
      </c>
      <c r="B17" s="43"/>
      <c r="C17" s="246"/>
      <c r="D17" s="247"/>
      <c r="E17" s="248"/>
      <c r="F17" s="246"/>
      <c r="G17" s="247"/>
      <c r="H17" s="248"/>
      <c r="I17" s="246"/>
      <c r="J17" s="247"/>
      <c r="K17" s="246"/>
      <c r="L17" s="249"/>
      <c r="M17" s="246"/>
      <c r="N17" s="247"/>
      <c r="O17" s="246"/>
      <c r="P17" s="247"/>
      <c r="Q17" s="196" t="s">
        <v>164</v>
      </c>
      <c r="R17" s="163"/>
      <c r="S17" s="163"/>
      <c r="T17" s="196"/>
    </row>
    <row r="18" spans="1:20" ht="25.5">
      <c r="A18" s="185" t="s">
        <v>30</v>
      </c>
      <c r="B18" s="43"/>
      <c r="C18" s="246"/>
      <c r="D18" s="247"/>
      <c r="E18" s="248"/>
      <c r="F18" s="246"/>
      <c r="G18" s="247"/>
      <c r="H18" s="248"/>
      <c r="I18" s="246"/>
      <c r="J18" s="247"/>
      <c r="K18" s="246"/>
      <c r="L18" s="249"/>
      <c r="M18" s="246"/>
      <c r="N18" s="247"/>
      <c r="O18" s="246"/>
      <c r="P18" s="247"/>
      <c r="Q18" s="196" t="s">
        <v>164</v>
      </c>
      <c r="R18" s="163"/>
      <c r="S18" s="163"/>
      <c r="T18" s="196"/>
    </row>
    <row r="19" spans="1:20" ht="12.75">
      <c r="A19" s="184" t="s">
        <v>31</v>
      </c>
      <c r="B19" s="43"/>
      <c r="C19" s="246"/>
      <c r="D19" s="247"/>
      <c r="E19" s="248"/>
      <c r="F19" s="246"/>
      <c r="G19" s="247"/>
      <c r="H19" s="248"/>
      <c r="I19" s="246"/>
      <c r="J19" s="247"/>
      <c r="K19" s="246"/>
      <c r="L19" s="249"/>
      <c r="M19" s="246"/>
      <c r="N19" s="247"/>
      <c r="O19" s="246"/>
      <c r="P19" s="247"/>
      <c r="Q19" s="196" t="s">
        <v>164</v>
      </c>
      <c r="R19" s="163"/>
      <c r="S19" s="163"/>
      <c r="T19" s="196"/>
    </row>
    <row r="20" spans="1:20" ht="25.5">
      <c r="A20" s="185" t="s">
        <v>32</v>
      </c>
      <c r="B20" s="43"/>
      <c r="C20" s="246">
        <v>701</v>
      </c>
      <c r="D20" s="247">
        <v>114784.5</v>
      </c>
      <c r="E20" s="248"/>
      <c r="F20" s="246">
        <v>691</v>
      </c>
      <c r="G20" s="247">
        <v>109784.89021499999</v>
      </c>
      <c r="H20" s="248"/>
      <c r="I20" s="246">
        <v>707</v>
      </c>
      <c r="J20" s="247">
        <v>117409.89021499999</v>
      </c>
      <c r="K20" s="246"/>
      <c r="L20" s="249"/>
      <c r="M20" s="246"/>
      <c r="N20" s="247">
        <v>-166</v>
      </c>
      <c r="O20" s="246">
        <v>707</v>
      </c>
      <c r="P20" s="247">
        <v>117243.89021499999</v>
      </c>
      <c r="Q20" s="196" t="s">
        <v>164</v>
      </c>
      <c r="R20" s="163"/>
      <c r="S20" s="163"/>
      <c r="T20" s="196"/>
    </row>
    <row r="21" spans="1:20" ht="27.75" customHeight="1">
      <c r="A21" s="185" t="s">
        <v>33</v>
      </c>
      <c r="B21" s="44"/>
      <c r="C21" s="252"/>
      <c r="D21" s="253"/>
      <c r="E21" s="254"/>
      <c r="F21" s="252"/>
      <c r="G21" s="253"/>
      <c r="H21" s="255"/>
      <c r="I21" s="252"/>
      <c r="J21" s="253"/>
      <c r="K21" s="252"/>
      <c r="L21" s="256"/>
      <c r="M21" s="252"/>
      <c r="N21" s="253"/>
      <c r="O21" s="246"/>
      <c r="P21" s="257"/>
      <c r="Q21" s="196" t="s">
        <v>164</v>
      </c>
      <c r="R21" s="164"/>
      <c r="S21" s="164"/>
      <c r="T21" s="196"/>
    </row>
    <row r="22" spans="1:20" ht="12.75">
      <c r="A22" s="47" t="s">
        <v>185</v>
      </c>
      <c r="B22" s="45"/>
      <c r="C22" s="258">
        <v>701</v>
      </c>
      <c r="D22" s="259">
        <v>114784.5</v>
      </c>
      <c r="E22" s="260"/>
      <c r="F22" s="258">
        <v>691</v>
      </c>
      <c r="G22" s="259">
        <v>109784.89021499999</v>
      </c>
      <c r="H22" s="261"/>
      <c r="I22" s="258">
        <v>707</v>
      </c>
      <c r="J22" s="259">
        <v>117409.89021499999</v>
      </c>
      <c r="K22" s="262">
        <v>0</v>
      </c>
      <c r="L22" s="263">
        <v>0</v>
      </c>
      <c r="M22" s="262">
        <v>0</v>
      </c>
      <c r="N22" s="263">
        <v>-166</v>
      </c>
      <c r="O22" s="262">
        <v>707</v>
      </c>
      <c r="P22" s="259">
        <v>117243.89021499999</v>
      </c>
      <c r="Q22" s="196" t="s">
        <v>164</v>
      </c>
      <c r="R22" s="174"/>
      <c r="S22" s="174"/>
      <c r="T22" s="196"/>
    </row>
    <row r="23" spans="1:20" ht="13.5" thickBot="1">
      <c r="A23" s="43"/>
      <c r="B23" s="43"/>
      <c r="C23" s="43"/>
      <c r="D23" s="43"/>
      <c r="E23" s="43"/>
      <c r="F23" s="43"/>
      <c r="G23" s="43"/>
      <c r="H23" s="43"/>
      <c r="I23" s="43"/>
      <c r="J23" s="43"/>
      <c r="K23" s="334"/>
      <c r="L23" s="334"/>
      <c r="M23" s="334"/>
      <c r="N23" s="334"/>
      <c r="O23" s="43"/>
      <c r="P23" s="43"/>
      <c r="Q23" s="196" t="s">
        <v>164</v>
      </c>
      <c r="R23" s="163"/>
      <c r="S23" s="163"/>
      <c r="T23" s="196"/>
    </row>
    <row r="24" spans="1:20" s="30" customFormat="1" ht="13.5" thickBot="1">
      <c r="A24" s="91" t="s">
        <v>186</v>
      </c>
      <c r="B24" s="92"/>
      <c r="C24" s="264">
        <v>701</v>
      </c>
      <c r="D24" s="201">
        <v>114784.5</v>
      </c>
      <c r="E24" s="92"/>
      <c r="F24" s="264">
        <v>691</v>
      </c>
      <c r="G24" s="201">
        <v>109784.89021499999</v>
      </c>
      <c r="H24" s="92"/>
      <c r="I24" s="264">
        <v>707</v>
      </c>
      <c r="J24" s="201">
        <v>117409.89021499999</v>
      </c>
      <c r="K24" s="264">
        <v>0</v>
      </c>
      <c r="L24" s="201">
        <v>0</v>
      </c>
      <c r="M24" s="264">
        <v>0</v>
      </c>
      <c r="N24" s="201">
        <v>-166</v>
      </c>
      <c r="O24" s="264">
        <v>707</v>
      </c>
      <c r="P24" s="201">
        <v>117243.89021499999</v>
      </c>
      <c r="Q24" s="196" t="s">
        <v>9</v>
      </c>
      <c r="R24" s="48"/>
      <c r="S24" s="49"/>
      <c r="T24" s="196"/>
    </row>
    <row r="25" spans="1:20" s="30" customFormat="1" ht="15">
      <c r="A25" s="750"/>
      <c r="B25" s="668"/>
      <c r="C25" s="668"/>
      <c r="D25" s="668"/>
      <c r="E25" s="668"/>
      <c r="F25" s="668"/>
      <c r="G25" s="668"/>
      <c r="H25" s="668"/>
      <c r="I25" s="668"/>
      <c r="J25" s="668"/>
      <c r="K25" s="668"/>
      <c r="L25" s="668"/>
      <c r="M25" s="668"/>
      <c r="N25" s="668"/>
      <c r="O25" s="668"/>
      <c r="P25" s="668"/>
      <c r="Q25" s="202"/>
      <c r="R25" s="175"/>
      <c r="S25" s="175"/>
      <c r="T25" s="196"/>
    </row>
  </sheetData>
  <sheetProtection/>
  <mergeCells count="13">
    <mergeCell ref="F8:G9"/>
    <mergeCell ref="O8:P9"/>
    <mergeCell ref="M9:N9"/>
    <mergeCell ref="A25:P25"/>
    <mergeCell ref="K8:N8"/>
    <mergeCell ref="K9:L9"/>
    <mergeCell ref="C8:D9"/>
    <mergeCell ref="A1:P1"/>
    <mergeCell ref="A3:P3"/>
    <mergeCell ref="A4:P4"/>
    <mergeCell ref="A5:P5"/>
    <mergeCell ref="I8:J9"/>
    <mergeCell ref="A10:A11"/>
  </mergeCells>
  <printOptions horizontalCentered="1"/>
  <pageMargins left="0.75" right="0.75" top="1" bottom="0.79" header="0.5" footer="0.5"/>
  <pageSetup horizontalDpi="600" verticalDpi="600" orientation="landscape" scale="60"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codeName="Sheet11">
    <pageSetUpPr fitToPage="1"/>
  </sheetPr>
  <dimension ref="A1:AH43"/>
  <sheetViews>
    <sheetView showGridLines="0" showOutlineSymbols="0" view="pageBreakPreview" zoomScale="115" zoomScaleNormal="75" zoomScaleSheetLayoutView="115" zoomScalePageLayoutView="0" workbookViewId="0" topLeftCell="A1">
      <selection activeCell="A3" sqref="A3:T25"/>
    </sheetView>
  </sheetViews>
  <sheetFormatPr defaultColWidth="9.6640625" defaultRowHeight="15"/>
  <cols>
    <col min="1" max="1" width="3.77734375" style="14" customWidth="1"/>
    <col min="2" max="2" width="23.88671875" style="14" customWidth="1"/>
    <col min="3" max="3" width="5.6640625" style="14" customWidth="1"/>
    <col min="4" max="4" width="6.77734375" style="14" customWidth="1"/>
    <col min="5" max="5" width="8.99609375" style="14" customWidth="1"/>
    <col min="6" max="6" width="5.77734375" style="14" hidden="1" customWidth="1"/>
    <col min="7" max="7" width="5.6640625" style="14" hidden="1" customWidth="1"/>
    <col min="8" max="8" width="7.77734375" style="14" hidden="1" customWidth="1"/>
    <col min="9" max="10" width="5.6640625" style="14" hidden="1" customWidth="1"/>
    <col min="11" max="11" width="7.77734375" style="14" hidden="1" customWidth="1"/>
    <col min="12" max="12" width="5.5546875" style="14" customWidth="1"/>
    <col min="13" max="13" width="5.6640625" style="14" customWidth="1"/>
    <col min="14" max="14" width="7.77734375" style="14" customWidth="1"/>
    <col min="15" max="16" width="5.6640625" style="14" hidden="1" customWidth="1"/>
    <col min="17" max="17" width="8.77734375" style="14" hidden="1" customWidth="1"/>
    <col min="18" max="18" width="5.6640625" style="14" customWidth="1"/>
    <col min="19" max="19" width="6.77734375" style="14" customWidth="1"/>
    <col min="20" max="20" width="9.4453125" style="14" customWidth="1"/>
    <col min="21" max="21" width="0.9921875" style="210" customWidth="1"/>
    <col min="22" max="16384" width="9.6640625" style="14" customWidth="1"/>
  </cols>
  <sheetData>
    <row r="1" spans="1:21" ht="20.25">
      <c r="A1" s="639" t="s">
        <v>167</v>
      </c>
      <c r="B1" s="640"/>
      <c r="C1" s="640"/>
      <c r="D1" s="640"/>
      <c r="E1" s="640"/>
      <c r="F1" s="640"/>
      <c r="G1" s="640"/>
      <c r="H1" s="640"/>
      <c r="I1" s="640"/>
      <c r="J1" s="640"/>
      <c r="K1" s="640"/>
      <c r="L1" s="640"/>
      <c r="M1" s="640"/>
      <c r="N1" s="640"/>
      <c r="O1" s="640"/>
      <c r="P1" s="640"/>
      <c r="Q1" s="640"/>
      <c r="R1" s="640"/>
      <c r="S1" s="640"/>
      <c r="T1" s="640"/>
      <c r="U1" s="209" t="s">
        <v>164</v>
      </c>
    </row>
    <row r="2" spans="1:21" ht="15.75">
      <c r="A2" s="1"/>
      <c r="B2" s="1"/>
      <c r="C2" s="1"/>
      <c r="D2" s="1"/>
      <c r="E2" s="1"/>
      <c r="F2" s="1"/>
      <c r="G2" s="1"/>
      <c r="H2" s="1"/>
      <c r="I2" s="1"/>
      <c r="J2" s="1"/>
      <c r="K2" s="1"/>
      <c r="L2" s="1"/>
      <c r="M2" s="1"/>
      <c r="N2" s="1"/>
      <c r="O2" s="1"/>
      <c r="P2" s="1"/>
      <c r="Q2" s="1"/>
      <c r="R2" s="1"/>
      <c r="S2" s="1"/>
      <c r="T2" s="1"/>
      <c r="U2" s="209" t="s">
        <v>164</v>
      </c>
    </row>
    <row r="3" spans="1:21" ht="18.75">
      <c r="A3" s="773" t="s">
        <v>169</v>
      </c>
      <c r="B3" s="648"/>
      <c r="C3" s="648"/>
      <c r="D3" s="648"/>
      <c r="E3" s="648"/>
      <c r="F3" s="648"/>
      <c r="G3" s="648"/>
      <c r="H3" s="648"/>
      <c r="I3" s="648"/>
      <c r="J3" s="648"/>
      <c r="K3" s="648"/>
      <c r="L3" s="648"/>
      <c r="M3" s="648"/>
      <c r="N3" s="648"/>
      <c r="O3" s="648"/>
      <c r="P3" s="648"/>
      <c r="Q3" s="648"/>
      <c r="R3" s="648"/>
      <c r="S3" s="648"/>
      <c r="T3" s="648"/>
      <c r="U3" s="209" t="s">
        <v>164</v>
      </c>
    </row>
    <row r="4" spans="1:21" ht="16.5">
      <c r="A4" s="774" t="str">
        <f>+'B. Summary of Requirements '!A5</f>
        <v>Environment &amp; Natural Resources Division</v>
      </c>
      <c r="B4" s="650"/>
      <c r="C4" s="650"/>
      <c r="D4" s="650"/>
      <c r="E4" s="650"/>
      <c r="F4" s="650"/>
      <c r="G4" s="650"/>
      <c r="H4" s="650"/>
      <c r="I4" s="650"/>
      <c r="J4" s="650"/>
      <c r="K4" s="650"/>
      <c r="L4" s="650"/>
      <c r="M4" s="650"/>
      <c r="N4" s="650"/>
      <c r="O4" s="650"/>
      <c r="P4" s="650"/>
      <c r="Q4" s="650"/>
      <c r="R4" s="650"/>
      <c r="S4" s="650"/>
      <c r="T4" s="650"/>
      <c r="U4" s="209" t="s">
        <v>164</v>
      </c>
    </row>
    <row r="5" spans="1:21" ht="16.5">
      <c r="A5" s="774" t="str">
        <f>+'B. Summary of Requirements '!A6</f>
        <v>Salaries and Expenses</v>
      </c>
      <c r="B5" s="648"/>
      <c r="C5" s="648"/>
      <c r="D5" s="648"/>
      <c r="E5" s="648"/>
      <c r="F5" s="648"/>
      <c r="G5" s="648"/>
      <c r="H5" s="648"/>
      <c r="I5" s="648"/>
      <c r="J5" s="648"/>
      <c r="K5" s="648"/>
      <c r="L5" s="648"/>
      <c r="M5" s="648"/>
      <c r="N5" s="648"/>
      <c r="O5" s="648"/>
      <c r="P5" s="648"/>
      <c r="Q5" s="648"/>
      <c r="R5" s="648"/>
      <c r="S5" s="648"/>
      <c r="T5" s="648"/>
      <c r="U5" s="209" t="s">
        <v>164</v>
      </c>
    </row>
    <row r="6" spans="1:21" ht="15.75">
      <c r="A6" s="771" t="s">
        <v>126</v>
      </c>
      <c r="B6" s="650"/>
      <c r="C6" s="650"/>
      <c r="D6" s="650"/>
      <c r="E6" s="650"/>
      <c r="F6" s="650"/>
      <c r="G6" s="650"/>
      <c r="H6" s="650"/>
      <c r="I6" s="650"/>
      <c r="J6" s="650"/>
      <c r="K6" s="650"/>
      <c r="L6" s="650"/>
      <c r="M6" s="650"/>
      <c r="N6" s="650"/>
      <c r="O6" s="650"/>
      <c r="P6" s="650"/>
      <c r="Q6" s="650"/>
      <c r="R6" s="650"/>
      <c r="S6" s="650"/>
      <c r="T6" s="650"/>
      <c r="U6" s="209" t="s">
        <v>164</v>
      </c>
    </row>
    <row r="7" spans="1:21" ht="15.75">
      <c r="A7" s="1"/>
      <c r="B7" s="1"/>
      <c r="C7" s="1"/>
      <c r="D7" s="1"/>
      <c r="E7" s="1"/>
      <c r="F7" s="16"/>
      <c r="G7" s="16"/>
      <c r="H7" s="16"/>
      <c r="I7" s="16"/>
      <c r="J7" s="16"/>
      <c r="K7" s="16"/>
      <c r="L7" s="16"/>
      <c r="M7" s="16"/>
      <c r="N7" s="16"/>
      <c r="O7" s="1"/>
      <c r="P7" s="1"/>
      <c r="Q7" s="1"/>
      <c r="R7" s="1"/>
      <c r="S7" s="1"/>
      <c r="T7" s="1"/>
      <c r="U7" s="209" t="s">
        <v>164</v>
      </c>
    </row>
    <row r="8" spans="1:21" ht="15.75">
      <c r="A8" s="1"/>
      <c r="B8" s="1"/>
      <c r="C8" s="16"/>
      <c r="D8" s="16"/>
      <c r="E8" s="16"/>
      <c r="F8" s="16"/>
      <c r="G8" s="16"/>
      <c r="H8" s="16"/>
      <c r="I8" s="16"/>
      <c r="J8" s="16"/>
      <c r="K8" s="16"/>
      <c r="L8" s="16"/>
      <c r="M8" s="16"/>
      <c r="N8" s="16"/>
      <c r="O8" s="1"/>
      <c r="P8" s="1"/>
      <c r="Q8" s="1"/>
      <c r="R8" s="18"/>
      <c r="S8" s="16"/>
      <c r="T8" s="16"/>
      <c r="U8" s="209" t="s">
        <v>164</v>
      </c>
    </row>
    <row r="9" spans="1:21" ht="15.75">
      <c r="A9" s="59"/>
      <c r="B9" s="60"/>
      <c r="C9" s="792" t="s">
        <v>118</v>
      </c>
      <c r="D9" s="793"/>
      <c r="E9" s="794"/>
      <c r="F9" s="779" t="s">
        <v>141</v>
      </c>
      <c r="G9" s="727"/>
      <c r="H9" s="728"/>
      <c r="I9" s="779" t="s">
        <v>142</v>
      </c>
      <c r="J9" s="727"/>
      <c r="K9" s="728"/>
      <c r="L9" s="792" t="s">
        <v>194</v>
      </c>
      <c r="M9" s="793"/>
      <c r="N9" s="794"/>
      <c r="O9" s="792" t="s">
        <v>8</v>
      </c>
      <c r="P9" s="793"/>
      <c r="Q9" s="794"/>
      <c r="R9" s="792" t="s">
        <v>170</v>
      </c>
      <c r="S9" s="793"/>
      <c r="T9" s="794"/>
      <c r="U9" s="209" t="s">
        <v>164</v>
      </c>
    </row>
    <row r="10" spans="1:21" ht="15.75">
      <c r="A10" s="58"/>
      <c r="B10" s="2"/>
      <c r="C10" s="795"/>
      <c r="D10" s="796"/>
      <c r="E10" s="797"/>
      <c r="F10" s="729"/>
      <c r="G10" s="730"/>
      <c r="H10" s="731"/>
      <c r="I10" s="729"/>
      <c r="J10" s="730"/>
      <c r="K10" s="731"/>
      <c r="L10" s="795"/>
      <c r="M10" s="796"/>
      <c r="N10" s="797"/>
      <c r="O10" s="795"/>
      <c r="P10" s="796"/>
      <c r="Q10" s="797"/>
      <c r="R10" s="795"/>
      <c r="S10" s="796"/>
      <c r="T10" s="797"/>
      <c r="U10" s="209" t="s">
        <v>164</v>
      </c>
    </row>
    <row r="11" spans="1:21" ht="3" customHeight="1">
      <c r="A11" s="58"/>
      <c r="B11" s="1"/>
      <c r="C11" s="58"/>
      <c r="D11" s="1"/>
      <c r="E11" s="1"/>
      <c r="F11" s="58"/>
      <c r="G11" s="1"/>
      <c r="H11" s="1"/>
      <c r="I11" s="58"/>
      <c r="J11" s="1"/>
      <c r="K11" s="1"/>
      <c r="L11" s="58"/>
      <c r="M11" s="1"/>
      <c r="N11" s="1"/>
      <c r="O11" s="58"/>
      <c r="P11" s="1"/>
      <c r="Q11" s="1"/>
      <c r="R11" s="58"/>
      <c r="S11" s="1"/>
      <c r="T11" s="55"/>
      <c r="U11" s="209" t="s">
        <v>164</v>
      </c>
    </row>
    <row r="12" spans="1:21" ht="16.5" thickBot="1">
      <c r="A12" s="62" t="s">
        <v>38</v>
      </c>
      <c r="B12" s="93"/>
      <c r="C12" s="75" t="s">
        <v>150</v>
      </c>
      <c r="D12" s="61" t="s">
        <v>40</v>
      </c>
      <c r="E12" s="61" t="s">
        <v>152</v>
      </c>
      <c r="F12" s="75" t="s">
        <v>150</v>
      </c>
      <c r="G12" s="61" t="s">
        <v>40</v>
      </c>
      <c r="H12" s="61" t="s">
        <v>152</v>
      </c>
      <c r="I12" s="75" t="s">
        <v>150</v>
      </c>
      <c r="J12" s="61" t="s">
        <v>40</v>
      </c>
      <c r="K12" s="61" t="s">
        <v>152</v>
      </c>
      <c r="L12" s="75" t="s">
        <v>150</v>
      </c>
      <c r="M12" s="61" t="s">
        <v>40</v>
      </c>
      <c r="N12" s="61" t="s">
        <v>152</v>
      </c>
      <c r="O12" s="75" t="s">
        <v>150</v>
      </c>
      <c r="P12" s="61" t="s">
        <v>40</v>
      </c>
      <c r="Q12" s="61" t="s">
        <v>152</v>
      </c>
      <c r="R12" s="75" t="s">
        <v>150</v>
      </c>
      <c r="S12" s="61" t="s">
        <v>40</v>
      </c>
      <c r="T12" s="76" t="s">
        <v>152</v>
      </c>
      <c r="U12" s="209" t="s">
        <v>164</v>
      </c>
    </row>
    <row r="13" spans="1:21" ht="15.75">
      <c r="A13" s="801" t="s">
        <v>188</v>
      </c>
      <c r="B13" s="802"/>
      <c r="C13" s="265">
        <v>407</v>
      </c>
      <c r="D13" s="266">
        <v>445</v>
      </c>
      <c r="E13" s="266">
        <v>89234</v>
      </c>
      <c r="F13" s="265"/>
      <c r="G13" s="266"/>
      <c r="H13" s="266"/>
      <c r="I13" s="265"/>
      <c r="J13" s="266"/>
      <c r="K13" s="266"/>
      <c r="L13" s="265"/>
      <c r="M13" s="266"/>
      <c r="N13" s="266">
        <f>138806/1000</f>
        <v>138.806</v>
      </c>
      <c r="O13" s="265"/>
      <c r="P13" s="266"/>
      <c r="Q13" s="266"/>
      <c r="R13" s="265">
        <f aca="true" t="shared" si="0" ref="R13:T14">C13+F13+I13+L13+O13</f>
        <v>407</v>
      </c>
      <c r="S13" s="266">
        <f t="shared" si="0"/>
        <v>445</v>
      </c>
      <c r="T13" s="267">
        <f t="shared" si="0"/>
        <v>89372.806</v>
      </c>
      <c r="U13" s="209" t="s">
        <v>164</v>
      </c>
    </row>
    <row r="14" spans="1:21" ht="15.75">
      <c r="A14" s="803" t="s">
        <v>189</v>
      </c>
      <c r="B14" s="804"/>
      <c r="C14" s="265">
        <v>38</v>
      </c>
      <c r="D14" s="266">
        <v>50</v>
      </c>
      <c r="E14" s="266">
        <v>10131</v>
      </c>
      <c r="F14" s="265"/>
      <c r="G14" s="266"/>
      <c r="H14" s="266"/>
      <c r="I14" s="265"/>
      <c r="J14" s="266"/>
      <c r="K14" s="266"/>
      <c r="L14" s="265"/>
      <c r="M14" s="266"/>
      <c r="N14" s="266"/>
      <c r="O14" s="265"/>
      <c r="P14" s="266"/>
      <c r="Q14" s="266"/>
      <c r="R14" s="265">
        <f t="shared" si="0"/>
        <v>38</v>
      </c>
      <c r="S14" s="266">
        <f t="shared" si="0"/>
        <v>50</v>
      </c>
      <c r="T14" s="267">
        <f t="shared" si="0"/>
        <v>10131</v>
      </c>
      <c r="U14" s="209" t="s">
        <v>164</v>
      </c>
    </row>
    <row r="15" spans="1:21" ht="9" customHeight="1" hidden="1">
      <c r="A15" s="58"/>
      <c r="B15" s="1" t="s">
        <v>151</v>
      </c>
      <c r="C15" s="58"/>
      <c r="D15" s="2"/>
      <c r="E15" s="2"/>
      <c r="F15" s="58"/>
      <c r="G15" s="2"/>
      <c r="H15" s="2"/>
      <c r="I15" s="58"/>
      <c r="J15" s="2"/>
      <c r="K15" s="2"/>
      <c r="L15" s="58"/>
      <c r="M15" s="2"/>
      <c r="N15" s="2"/>
      <c r="O15" s="58"/>
      <c r="P15" s="2"/>
      <c r="Q15" s="2"/>
      <c r="R15" s="58"/>
      <c r="S15" s="2"/>
      <c r="T15" s="55"/>
      <c r="U15" s="209" t="s">
        <v>164</v>
      </c>
    </row>
    <row r="16" spans="1:21" ht="15.75">
      <c r="A16" s="782" t="s">
        <v>161</v>
      </c>
      <c r="B16" s="783"/>
      <c r="C16" s="268">
        <f>SUM(C13:C14)</f>
        <v>445</v>
      </c>
      <c r="D16" s="269">
        <f>SUM(D13:D14)</f>
        <v>495</v>
      </c>
      <c r="E16" s="56">
        <f>SUM(E13:E14)</f>
        <v>99365</v>
      </c>
      <c r="F16" s="268">
        <f>SUM(F13:F14)</f>
        <v>0</v>
      </c>
      <c r="G16" s="269">
        <f>SUM(G13:G14)</f>
        <v>0</v>
      </c>
      <c r="H16" s="186">
        <f>SUM(H13:H14)</f>
        <v>0</v>
      </c>
      <c r="I16" s="268">
        <f>SUM(I13:I14)</f>
        <v>0</v>
      </c>
      <c r="J16" s="269">
        <f>SUM(J13:J14)</f>
        <v>0</v>
      </c>
      <c r="K16" s="56">
        <f aca="true" t="shared" si="1" ref="K16:T16">SUM(K13:K14)</f>
        <v>0</v>
      </c>
      <c r="L16" s="268">
        <f t="shared" si="1"/>
        <v>0</v>
      </c>
      <c r="M16" s="269">
        <f t="shared" si="1"/>
        <v>0</v>
      </c>
      <c r="N16" s="56">
        <f t="shared" si="1"/>
        <v>138.806</v>
      </c>
      <c r="O16" s="268">
        <f t="shared" si="1"/>
        <v>0</v>
      </c>
      <c r="P16" s="269">
        <f t="shared" si="1"/>
        <v>0</v>
      </c>
      <c r="Q16" s="56">
        <f t="shared" si="1"/>
        <v>0</v>
      </c>
      <c r="R16" s="268">
        <f t="shared" si="1"/>
        <v>445</v>
      </c>
      <c r="S16" s="269">
        <f t="shared" si="1"/>
        <v>495</v>
      </c>
      <c r="T16" s="57">
        <f t="shared" si="1"/>
        <v>99503.806</v>
      </c>
      <c r="U16" s="209" t="s">
        <v>164</v>
      </c>
    </row>
    <row r="17" spans="1:34" ht="15.75">
      <c r="A17" s="775" t="s">
        <v>132</v>
      </c>
      <c r="B17" s="776"/>
      <c r="C17" s="270" t="s">
        <v>151</v>
      </c>
      <c r="D17" s="271">
        <v>184</v>
      </c>
      <c r="E17" s="271"/>
      <c r="F17" s="270"/>
      <c r="G17" s="271"/>
      <c r="H17" s="271"/>
      <c r="I17" s="270"/>
      <c r="J17" s="271"/>
      <c r="K17" s="271"/>
      <c r="L17" s="270"/>
      <c r="M17" s="271"/>
      <c r="N17" s="271"/>
      <c r="O17" s="270"/>
      <c r="P17" s="271"/>
      <c r="Q17" s="271"/>
      <c r="R17" s="270"/>
      <c r="S17" s="271">
        <f>D17+G17+J17+M17+P17</f>
        <v>184</v>
      </c>
      <c r="T17" s="272"/>
      <c r="U17" s="209" t="s">
        <v>164</v>
      </c>
      <c r="V17" s="19"/>
      <c r="W17" s="19"/>
      <c r="X17" s="19"/>
      <c r="Y17" s="19"/>
      <c r="Z17" s="19"/>
      <c r="AA17" s="19"/>
      <c r="AB17" s="19"/>
      <c r="AC17" s="19"/>
      <c r="AD17" s="19"/>
      <c r="AE17" s="19"/>
      <c r="AF17" s="19"/>
      <c r="AG17" s="19"/>
      <c r="AH17" s="19"/>
    </row>
    <row r="18" spans="1:21" ht="15.75">
      <c r="A18" s="775" t="s">
        <v>131</v>
      </c>
      <c r="B18" s="776"/>
      <c r="C18" s="273"/>
      <c r="D18" s="274">
        <f>SUM(D16:D17)</f>
        <v>679</v>
      </c>
      <c r="E18" s="274"/>
      <c r="F18" s="273"/>
      <c r="G18" s="274">
        <f>+G16+G17</f>
        <v>0</v>
      </c>
      <c r="H18" s="274"/>
      <c r="I18" s="273"/>
      <c r="J18" s="274">
        <f>+J16+J17</f>
        <v>0</v>
      </c>
      <c r="K18" s="274"/>
      <c r="L18" s="273"/>
      <c r="M18" s="274">
        <f>+M16+M17</f>
        <v>0</v>
      </c>
      <c r="N18" s="274"/>
      <c r="O18" s="273"/>
      <c r="P18" s="274">
        <f>+P16+P17</f>
        <v>0</v>
      </c>
      <c r="Q18" s="274"/>
      <c r="R18" s="273"/>
      <c r="S18" s="274">
        <f>SUM(S16:S17)</f>
        <v>679</v>
      </c>
      <c r="T18" s="275"/>
      <c r="U18" s="209" t="s">
        <v>164</v>
      </c>
    </row>
    <row r="19" spans="1:21" ht="15.75">
      <c r="A19" s="777" t="s">
        <v>133</v>
      </c>
      <c r="B19" s="778"/>
      <c r="C19" s="265"/>
      <c r="D19" s="266"/>
      <c r="E19" s="266"/>
      <c r="F19" s="265"/>
      <c r="G19" s="266"/>
      <c r="H19" s="266"/>
      <c r="I19" s="265"/>
      <c r="J19" s="266"/>
      <c r="K19" s="266"/>
      <c r="L19" s="265"/>
      <c r="M19" s="266"/>
      <c r="N19" s="266"/>
      <c r="O19" s="265"/>
      <c r="P19" s="266"/>
      <c r="Q19" s="266"/>
      <c r="R19" s="265"/>
      <c r="S19" s="266"/>
      <c r="T19" s="267"/>
      <c r="U19" s="209" t="s">
        <v>164</v>
      </c>
    </row>
    <row r="20" spans="1:21" ht="15.75">
      <c r="A20" s="780" t="s">
        <v>45</v>
      </c>
      <c r="B20" s="781"/>
      <c r="C20" s="265"/>
      <c r="D20" s="266"/>
      <c r="E20" s="266"/>
      <c r="F20" s="265"/>
      <c r="G20" s="266"/>
      <c r="H20" s="266"/>
      <c r="I20" s="265"/>
      <c r="J20" s="266"/>
      <c r="K20" s="266"/>
      <c r="L20" s="265"/>
      <c r="M20" s="266"/>
      <c r="N20" s="266"/>
      <c r="O20" s="265"/>
      <c r="P20" s="266"/>
      <c r="Q20" s="266"/>
      <c r="R20" s="265"/>
      <c r="S20" s="266">
        <f>D20+G20+J20+M20+P20</f>
        <v>0</v>
      </c>
      <c r="T20" s="267"/>
      <c r="U20" s="209" t="s">
        <v>164</v>
      </c>
    </row>
    <row r="21" spans="1:21" ht="15.75">
      <c r="A21" s="798" t="s">
        <v>95</v>
      </c>
      <c r="B21" s="799"/>
      <c r="C21" s="270"/>
      <c r="D21" s="271"/>
      <c r="E21" s="271"/>
      <c r="F21" s="270"/>
      <c r="G21" s="271"/>
      <c r="H21" s="271"/>
      <c r="I21" s="270"/>
      <c r="J21" s="271"/>
      <c r="K21" s="271"/>
      <c r="L21" s="270"/>
      <c r="M21" s="271"/>
      <c r="N21" s="271"/>
      <c r="O21" s="270"/>
      <c r="P21" s="271"/>
      <c r="Q21" s="271"/>
      <c r="R21" s="270"/>
      <c r="S21" s="271">
        <f>D21+G21+J21+M21+P21</f>
        <v>0</v>
      </c>
      <c r="T21" s="272"/>
      <c r="U21" s="209" t="s">
        <v>164</v>
      </c>
    </row>
    <row r="22" spans="1:21" ht="15.75">
      <c r="A22" s="800" t="s">
        <v>134</v>
      </c>
      <c r="B22" s="776"/>
      <c r="C22" s="270"/>
      <c r="D22" s="271">
        <f>D21+D20+D18</f>
        <v>679</v>
      </c>
      <c r="E22" s="276"/>
      <c r="F22" s="270"/>
      <c r="G22" s="271">
        <f>G21+G20+G18</f>
        <v>0</v>
      </c>
      <c r="H22" s="276"/>
      <c r="I22" s="270"/>
      <c r="J22" s="271">
        <f>J21+J20+J18</f>
        <v>0</v>
      </c>
      <c r="K22" s="276"/>
      <c r="L22" s="270"/>
      <c r="M22" s="271">
        <f>M21+M20+M18</f>
        <v>0</v>
      </c>
      <c r="N22" s="276"/>
      <c r="O22" s="270"/>
      <c r="P22" s="271">
        <f>P21+P20+P18</f>
        <v>0</v>
      </c>
      <c r="Q22" s="276"/>
      <c r="R22" s="270"/>
      <c r="S22" s="271">
        <f>S21+S20+S18</f>
        <v>679</v>
      </c>
      <c r="T22" s="277"/>
      <c r="U22" s="209" t="s">
        <v>164</v>
      </c>
    </row>
    <row r="23" spans="2:21" ht="15.75">
      <c r="B23" s="1"/>
      <c r="C23" s="1"/>
      <c r="D23" s="1"/>
      <c r="E23" s="1"/>
      <c r="F23" s="1"/>
      <c r="G23" s="1"/>
      <c r="H23" s="1"/>
      <c r="I23" s="1"/>
      <c r="J23" s="1"/>
      <c r="K23" s="1"/>
      <c r="L23" s="1"/>
      <c r="M23" s="1"/>
      <c r="N23" s="1"/>
      <c r="O23" s="1"/>
      <c r="P23" s="1"/>
      <c r="Q23" s="1"/>
      <c r="R23" s="1"/>
      <c r="S23" s="1"/>
      <c r="T23" s="1"/>
      <c r="U23" s="209" t="s">
        <v>164</v>
      </c>
    </row>
    <row r="24" spans="1:21" ht="15.75">
      <c r="A24" s="1"/>
      <c r="B24" s="1"/>
      <c r="C24" s="1"/>
      <c r="D24" s="1"/>
      <c r="E24" s="1"/>
      <c r="F24" s="1"/>
      <c r="G24" s="1"/>
      <c r="H24" s="1"/>
      <c r="I24" s="1"/>
      <c r="J24" s="1"/>
      <c r="K24" s="1"/>
      <c r="L24" s="1"/>
      <c r="M24" s="1"/>
      <c r="N24" s="1"/>
      <c r="O24" s="1"/>
      <c r="P24" s="1"/>
      <c r="Q24" s="1"/>
      <c r="R24" s="1"/>
      <c r="S24" s="1"/>
      <c r="T24" s="1"/>
      <c r="U24" s="209" t="s">
        <v>164</v>
      </c>
    </row>
    <row r="25" spans="1:21" ht="47.25" customHeight="1">
      <c r="A25" s="791" t="s">
        <v>199</v>
      </c>
      <c r="B25" s="791"/>
      <c r="C25" s="791"/>
      <c r="D25" s="791"/>
      <c r="E25" s="791"/>
      <c r="F25" s="791"/>
      <c r="G25" s="791"/>
      <c r="H25" s="791"/>
      <c r="I25" s="791"/>
      <c r="J25" s="791"/>
      <c r="K25" s="791"/>
      <c r="L25" s="791"/>
      <c r="M25" s="791"/>
      <c r="N25" s="791"/>
      <c r="O25" s="791"/>
      <c r="P25" s="791"/>
      <c r="Q25" s="791"/>
      <c r="R25" s="791"/>
      <c r="S25" s="791"/>
      <c r="T25" s="791"/>
      <c r="U25" s="209" t="s">
        <v>164</v>
      </c>
    </row>
    <row r="26" spans="1:21" ht="15.75">
      <c r="A26" s="772"/>
      <c r="B26" s="772"/>
      <c r="C26" s="772"/>
      <c r="D26" s="772"/>
      <c r="E26" s="772"/>
      <c r="F26" s="772"/>
      <c r="G26" s="772"/>
      <c r="H26" s="772"/>
      <c r="I26" s="772"/>
      <c r="J26" s="772"/>
      <c r="K26" s="772"/>
      <c r="L26" s="772"/>
      <c r="M26" s="772"/>
      <c r="N26" s="772"/>
      <c r="O26" s="772"/>
      <c r="P26" s="772"/>
      <c r="Q26" s="772"/>
      <c r="R26" s="772"/>
      <c r="S26" s="772"/>
      <c r="T26" s="772"/>
      <c r="U26" s="209"/>
    </row>
    <row r="27" spans="1:20" ht="15.75">
      <c r="A27" s="1"/>
      <c r="B27" s="1"/>
      <c r="C27" s="1"/>
      <c r="D27" s="1"/>
      <c r="E27" s="1"/>
      <c r="F27" s="1"/>
      <c r="G27" s="1"/>
      <c r="H27" s="1"/>
      <c r="I27" s="1"/>
      <c r="J27" s="1"/>
      <c r="K27" s="1"/>
      <c r="L27" s="1"/>
      <c r="M27" s="1"/>
      <c r="N27" s="1"/>
      <c r="O27" s="1"/>
      <c r="P27" s="1"/>
      <c r="Q27" s="1"/>
      <c r="R27" s="1"/>
      <c r="S27" s="1"/>
      <c r="T27" s="1"/>
    </row>
    <row r="28" spans="1:20" ht="15.75">
      <c r="A28" s="54"/>
      <c r="B28" s="347"/>
      <c r="C28" s="54"/>
      <c r="D28" s="54"/>
      <c r="E28" s="54"/>
      <c r="F28" s="54"/>
      <c r="G28" s="54"/>
      <c r="H28" s="54"/>
      <c r="I28" s="54"/>
      <c r="J28" s="54"/>
      <c r="K28" s="54"/>
      <c r="L28" s="1"/>
      <c r="M28" s="1"/>
      <c r="N28" s="1"/>
      <c r="O28" s="1"/>
      <c r="P28" s="1"/>
      <c r="Q28" s="1"/>
      <c r="R28" s="1"/>
      <c r="S28" s="1"/>
      <c r="T28" s="1"/>
    </row>
    <row r="29" spans="1:20" ht="15.75" hidden="1">
      <c r="A29" s="54"/>
      <c r="B29" s="54"/>
      <c r="C29" s="54"/>
      <c r="D29" s="54"/>
      <c r="E29" s="54"/>
      <c r="F29" s="54"/>
      <c r="G29" s="54"/>
      <c r="H29" s="54"/>
      <c r="I29" s="54"/>
      <c r="J29" s="54"/>
      <c r="K29" s="54"/>
      <c r="L29" s="1"/>
      <c r="M29" s="1"/>
      <c r="N29" s="1"/>
      <c r="O29" s="1"/>
      <c r="P29" s="1"/>
      <c r="Q29" s="1"/>
      <c r="R29" s="1"/>
      <c r="S29" s="1"/>
      <c r="T29" s="1"/>
    </row>
    <row r="30" spans="1:20" ht="15.75" hidden="1">
      <c r="A30" s="786" t="s">
        <v>146</v>
      </c>
      <c r="B30" s="787"/>
      <c r="C30" s="787"/>
      <c r="D30" s="787"/>
      <c r="E30" s="787"/>
      <c r="F30" s="787"/>
      <c r="G30" s="787"/>
      <c r="H30" s="787"/>
      <c r="I30" s="787"/>
      <c r="J30" s="787"/>
      <c r="K30" s="787"/>
      <c r="L30" s="787"/>
      <c r="M30" s="787"/>
      <c r="N30" s="787"/>
      <c r="O30" s="787"/>
      <c r="P30" s="787"/>
      <c r="Q30" s="787"/>
      <c r="R30" s="787"/>
      <c r="S30" s="787"/>
      <c r="T30" s="787"/>
    </row>
    <row r="31" spans="1:20" ht="18" hidden="1">
      <c r="A31" s="159"/>
      <c r="B31" s="157"/>
      <c r="C31" s="157"/>
      <c r="D31" s="157"/>
      <c r="E31" s="157"/>
      <c r="F31" s="157"/>
      <c r="G31" s="157"/>
      <c r="H31" s="157"/>
      <c r="I31" s="157"/>
      <c r="J31" s="157"/>
      <c r="K31" s="157"/>
      <c r="L31" s="157"/>
      <c r="M31" s="157"/>
      <c r="N31" s="157"/>
      <c r="O31" s="157"/>
      <c r="P31" s="157"/>
      <c r="Q31" s="157"/>
      <c r="R31" s="157"/>
      <c r="S31" s="157"/>
      <c r="T31" s="157"/>
    </row>
    <row r="32" spans="1:20" ht="15.75" hidden="1">
      <c r="A32" s="788" t="s">
        <v>119</v>
      </c>
      <c r="B32" s="785"/>
      <c r="C32" s="785"/>
      <c r="D32" s="785"/>
      <c r="E32" s="785"/>
      <c r="F32" s="785"/>
      <c r="G32" s="785"/>
      <c r="H32" s="785"/>
      <c r="I32" s="785"/>
      <c r="J32" s="785"/>
      <c r="K32" s="785"/>
      <c r="L32" s="785"/>
      <c r="M32" s="785"/>
      <c r="N32" s="785"/>
      <c r="O32" s="785"/>
      <c r="P32" s="785"/>
      <c r="Q32" s="785"/>
      <c r="R32" s="785"/>
      <c r="S32" s="785"/>
      <c r="T32" s="785"/>
    </row>
    <row r="33" spans="1:20" ht="24" customHeight="1" hidden="1">
      <c r="A33" s="784" t="s">
        <v>184</v>
      </c>
      <c r="B33" s="785"/>
      <c r="C33" s="785"/>
      <c r="D33" s="785"/>
      <c r="E33" s="785"/>
      <c r="F33" s="785"/>
      <c r="G33" s="785"/>
      <c r="H33" s="785"/>
      <c r="I33" s="785"/>
      <c r="J33" s="785"/>
      <c r="K33" s="785"/>
      <c r="L33" s="785"/>
      <c r="M33" s="785"/>
      <c r="N33" s="785"/>
      <c r="O33" s="785"/>
      <c r="P33" s="785"/>
      <c r="Q33" s="785"/>
      <c r="R33" s="785"/>
      <c r="S33" s="785"/>
      <c r="T33" s="785"/>
    </row>
    <row r="34" spans="1:20" ht="23.25" customHeight="1" hidden="1">
      <c r="A34" s="788" t="s">
        <v>122</v>
      </c>
      <c r="B34" s="789"/>
      <c r="C34" s="789"/>
      <c r="D34" s="789"/>
      <c r="E34" s="789"/>
      <c r="F34" s="789"/>
      <c r="G34" s="789"/>
      <c r="H34" s="789"/>
      <c r="I34" s="789"/>
      <c r="J34" s="789"/>
      <c r="K34" s="789"/>
      <c r="L34" s="789"/>
      <c r="M34" s="789"/>
      <c r="N34" s="789"/>
      <c r="O34" s="789"/>
      <c r="P34" s="789"/>
      <c r="Q34" s="789"/>
      <c r="R34" s="789"/>
      <c r="S34" s="789"/>
      <c r="T34" s="789"/>
    </row>
    <row r="35" spans="1:20" ht="9.75" customHeight="1" hidden="1">
      <c r="A35" s="154"/>
      <c r="B35" s="154"/>
      <c r="C35" s="154"/>
      <c r="D35" s="154"/>
      <c r="E35" s="154"/>
      <c r="F35" s="154"/>
      <c r="G35" s="154"/>
      <c r="H35" s="154"/>
      <c r="I35" s="154"/>
      <c r="J35" s="154"/>
      <c r="K35" s="154"/>
      <c r="L35" s="154"/>
      <c r="M35" s="154"/>
      <c r="N35" s="154"/>
      <c r="O35" s="154"/>
      <c r="P35" s="154"/>
      <c r="Q35" s="154"/>
      <c r="R35" s="154"/>
      <c r="S35" s="154"/>
      <c r="T35" s="154"/>
    </row>
    <row r="36" spans="1:20" ht="15.75" hidden="1">
      <c r="A36" s="788" t="s">
        <v>147</v>
      </c>
      <c r="B36" s="790"/>
      <c r="C36" s="790"/>
      <c r="D36" s="790"/>
      <c r="E36" s="790"/>
      <c r="F36" s="790"/>
      <c r="G36" s="790"/>
      <c r="H36" s="790"/>
      <c r="I36" s="790"/>
      <c r="J36" s="790"/>
      <c r="K36" s="790"/>
      <c r="L36" s="790"/>
      <c r="M36" s="790"/>
      <c r="N36" s="790"/>
      <c r="O36" s="790"/>
      <c r="P36" s="790"/>
      <c r="Q36" s="790"/>
      <c r="R36" s="790"/>
      <c r="S36" s="790"/>
      <c r="T36" s="790"/>
    </row>
    <row r="37" spans="1:20" ht="11.25" customHeight="1" hidden="1">
      <c r="A37" s="154"/>
      <c r="B37" s="154"/>
      <c r="C37" s="154"/>
      <c r="D37" s="154"/>
      <c r="E37" s="154"/>
      <c r="F37" s="154"/>
      <c r="G37" s="154"/>
      <c r="H37" s="154"/>
      <c r="I37" s="154"/>
      <c r="J37" s="154"/>
      <c r="K37" s="154"/>
      <c r="L37" s="154"/>
      <c r="M37" s="154"/>
      <c r="N37" s="154"/>
      <c r="O37" s="154"/>
      <c r="P37" s="154"/>
      <c r="Q37" s="154"/>
      <c r="R37" s="154"/>
      <c r="S37" s="154"/>
      <c r="T37" s="154"/>
    </row>
    <row r="38" spans="1:20" ht="15.75" hidden="1">
      <c r="A38" s="784" t="s">
        <v>115</v>
      </c>
      <c r="B38" s="789"/>
      <c r="C38" s="789"/>
      <c r="D38" s="789"/>
      <c r="E38" s="789"/>
      <c r="F38" s="789"/>
      <c r="G38" s="789"/>
      <c r="H38" s="789"/>
      <c r="I38" s="789"/>
      <c r="J38" s="789"/>
      <c r="K38" s="789"/>
      <c r="L38" s="789"/>
      <c r="M38" s="789"/>
      <c r="N38" s="789"/>
      <c r="O38" s="789"/>
      <c r="P38" s="789"/>
      <c r="Q38" s="789"/>
      <c r="R38" s="789"/>
      <c r="S38" s="789"/>
      <c r="T38" s="789"/>
    </row>
    <row r="39" spans="1:20" ht="7.5" customHeight="1" hidden="1">
      <c r="A39" s="182"/>
      <c r="B39" s="181"/>
      <c r="C39" s="181"/>
      <c r="D39" s="181"/>
      <c r="E39" s="181"/>
      <c r="F39" s="181"/>
      <c r="G39" s="181"/>
      <c r="H39" s="181"/>
      <c r="I39" s="181"/>
      <c r="J39" s="181"/>
      <c r="K39" s="181"/>
      <c r="L39" s="181"/>
      <c r="M39" s="181"/>
      <c r="N39" s="181"/>
      <c r="O39" s="181"/>
      <c r="P39" s="181"/>
      <c r="Q39" s="181"/>
      <c r="R39" s="181"/>
      <c r="S39" s="181"/>
      <c r="T39" s="181"/>
    </row>
    <row r="40" spans="1:20" ht="18" hidden="1">
      <c r="A40" s="183" t="s">
        <v>116</v>
      </c>
      <c r="B40" s="158"/>
      <c r="C40" s="181"/>
      <c r="D40" s="181"/>
      <c r="E40" s="181"/>
      <c r="F40" s="181"/>
      <c r="G40" s="181"/>
      <c r="H40" s="181"/>
      <c r="I40" s="181"/>
      <c r="J40" s="181"/>
      <c r="K40" s="181"/>
      <c r="L40" s="181"/>
      <c r="M40" s="181"/>
      <c r="N40" s="181"/>
      <c r="O40" s="181"/>
      <c r="P40" s="181"/>
      <c r="Q40" s="181"/>
      <c r="R40" s="181"/>
      <c r="S40" s="181"/>
      <c r="T40" s="181"/>
    </row>
    <row r="41" spans="1:20" ht="11.25" customHeight="1" hidden="1">
      <c r="A41" s="154"/>
      <c r="B41" s="154"/>
      <c r="C41" s="154"/>
      <c r="D41" s="154"/>
      <c r="E41" s="154"/>
      <c r="F41" s="154"/>
      <c r="G41" s="154"/>
      <c r="H41" s="154"/>
      <c r="I41" s="154"/>
      <c r="J41" s="154"/>
      <c r="K41" s="154"/>
      <c r="L41" s="154"/>
      <c r="M41" s="154"/>
      <c r="N41" s="154"/>
      <c r="O41" s="154"/>
      <c r="P41" s="154"/>
      <c r="Q41" s="154"/>
      <c r="R41" s="154"/>
      <c r="S41" s="154"/>
      <c r="T41" s="154"/>
    </row>
    <row r="42" spans="1:20" ht="15" customHeight="1" hidden="1">
      <c r="A42" s="784" t="s">
        <v>23</v>
      </c>
      <c r="B42" s="785"/>
      <c r="C42" s="785"/>
      <c r="D42" s="785"/>
      <c r="E42" s="785"/>
      <c r="F42" s="785"/>
      <c r="G42" s="785"/>
      <c r="H42" s="785"/>
      <c r="I42" s="785"/>
      <c r="J42" s="785"/>
      <c r="K42" s="785"/>
      <c r="L42" s="785"/>
      <c r="M42" s="785"/>
      <c r="N42" s="785"/>
      <c r="O42" s="785"/>
      <c r="P42" s="785"/>
      <c r="Q42" s="785"/>
      <c r="R42" s="785"/>
      <c r="S42" s="785"/>
      <c r="T42" s="785"/>
    </row>
    <row r="43" ht="15.75" hidden="1">
      <c r="T43" s="193"/>
    </row>
    <row r="44" ht="15.75" hidden="1"/>
    <row r="45" ht="15.75" hidden="1"/>
    <row r="46" ht="15.75" hidden="1"/>
    <row r="47" ht="15.75" hidden="1"/>
  </sheetData>
  <sheetProtection/>
  <mergeCells count="29">
    <mergeCell ref="I9:K10"/>
    <mergeCell ref="L9:N10"/>
    <mergeCell ref="O9:Q10"/>
    <mergeCell ref="R9:T10"/>
    <mergeCell ref="A21:B21"/>
    <mergeCell ref="A22:B22"/>
    <mergeCell ref="C9:E10"/>
    <mergeCell ref="A13:B13"/>
    <mergeCell ref="A14:B14"/>
    <mergeCell ref="A17:B17"/>
    <mergeCell ref="A16:B16"/>
    <mergeCell ref="A33:T33"/>
    <mergeCell ref="A42:T42"/>
    <mergeCell ref="A30:T30"/>
    <mergeCell ref="A32:T32"/>
    <mergeCell ref="A34:T34"/>
    <mergeCell ref="A36:T36"/>
    <mergeCell ref="A38:T38"/>
    <mergeCell ref="A25:T25"/>
    <mergeCell ref="A6:T6"/>
    <mergeCell ref="A26:T26"/>
    <mergeCell ref="A1:T1"/>
    <mergeCell ref="A3:T3"/>
    <mergeCell ref="A4:T4"/>
    <mergeCell ref="A5:T5"/>
    <mergeCell ref="A18:B18"/>
    <mergeCell ref="A19:B19"/>
    <mergeCell ref="F9:H10"/>
    <mergeCell ref="A20:B20"/>
  </mergeCells>
  <printOptions horizontalCentered="1"/>
  <pageMargins left="0.5" right="0.5" top="0.5" bottom="0.55" header="0" footer="0"/>
  <pageSetup firstPageNumber="2" useFirstPageNumber="1" fitToHeight="1" fitToWidth="1" horizontalDpi="300" verticalDpi="300" orientation="landscape" r:id="rId1"/>
  <headerFooter alignWithMargins="0">
    <oddFooter>&amp;C&amp;"Times New Roman,Regular"Exhibit F - Crosswalk of 2007 Availability</oddFooter>
  </headerFooter>
</worksheet>
</file>

<file path=xl/worksheets/sheet5.xml><?xml version="1.0" encoding="utf-8"?>
<worksheet xmlns="http://schemas.openxmlformats.org/spreadsheetml/2006/main" xmlns:r="http://schemas.openxmlformats.org/officeDocument/2006/relationships">
  <sheetPr codeName="Sheet10"/>
  <dimension ref="A1:S51"/>
  <sheetViews>
    <sheetView showGridLines="0" view="pageBreakPreview" zoomScale="115" zoomScaleSheetLayoutView="115" zoomScalePageLayoutView="0" workbookViewId="0" topLeftCell="A1">
      <selection activeCell="S51" sqref="S51"/>
    </sheetView>
  </sheetViews>
  <sheetFormatPr defaultColWidth="8.88671875" defaultRowHeight="15"/>
  <cols>
    <col min="1" max="1" width="9.4453125" style="533" customWidth="1"/>
    <col min="2" max="4" width="8.88671875" style="533" customWidth="1"/>
    <col min="5" max="5" width="9.5546875" style="533" customWidth="1"/>
    <col min="6" max="6" width="0.78125" style="533" customWidth="1"/>
    <col min="7" max="7" width="10.3359375" style="533" customWidth="1"/>
    <col min="8" max="8" width="0.44140625" style="533" customWidth="1"/>
    <col min="9" max="9" width="9.5546875" style="533" customWidth="1"/>
    <col min="10" max="10" width="0.671875" style="533" customWidth="1"/>
    <col min="11" max="11" width="10.4453125" style="533" customWidth="1"/>
    <col min="12" max="12" width="8.88671875" style="533" customWidth="1"/>
    <col min="13" max="13" width="10.88671875" style="533" customWidth="1"/>
    <col min="14" max="15" width="9.3359375" style="561" customWidth="1"/>
    <col min="16" max="16" width="8.5546875" style="561" customWidth="1"/>
    <col min="17" max="17" width="2.77734375" style="532" customWidth="1"/>
    <col min="18" max="18" width="7.99609375" style="532" customWidth="1"/>
    <col min="19" max="19" width="5.3359375" style="532" customWidth="1"/>
    <col min="20" max="16384" width="8.88671875" style="533" customWidth="1"/>
  </cols>
  <sheetData>
    <row r="1" spans="1:17" ht="20.25">
      <c r="A1" s="805" t="s">
        <v>16</v>
      </c>
      <c r="B1" s="806"/>
      <c r="C1" s="806"/>
      <c r="D1" s="806"/>
      <c r="E1" s="806"/>
      <c r="F1" s="806"/>
      <c r="G1" s="806"/>
      <c r="H1" s="806"/>
      <c r="I1" s="806"/>
      <c r="J1" s="806"/>
      <c r="K1" s="806"/>
      <c r="L1" s="806"/>
      <c r="M1" s="806"/>
      <c r="N1" s="536"/>
      <c r="O1" s="536"/>
      <c r="P1" s="536"/>
      <c r="Q1" s="532" t="s">
        <v>164</v>
      </c>
    </row>
    <row r="2" spans="1:17" ht="15.75">
      <c r="A2" s="534" t="s">
        <v>151</v>
      </c>
      <c r="Q2" s="532" t="s">
        <v>164</v>
      </c>
    </row>
    <row r="3" spans="1:17" ht="15" customHeight="1">
      <c r="A3" s="807" t="s">
        <v>123</v>
      </c>
      <c r="B3" s="808"/>
      <c r="C3" s="808"/>
      <c r="D3" s="808"/>
      <c r="E3" s="808"/>
      <c r="F3" s="808"/>
      <c r="G3" s="808"/>
      <c r="H3" s="808"/>
      <c r="I3" s="808"/>
      <c r="J3" s="808"/>
      <c r="K3" s="808"/>
      <c r="L3" s="808"/>
      <c r="M3" s="808"/>
      <c r="N3" s="536"/>
      <c r="O3" s="536"/>
      <c r="P3" s="536"/>
      <c r="Q3" s="532" t="s">
        <v>164</v>
      </c>
    </row>
    <row r="4" spans="1:17" ht="15.75">
      <c r="A4" s="809" t="s">
        <v>187</v>
      </c>
      <c r="B4" s="808"/>
      <c r="C4" s="808"/>
      <c r="D4" s="808"/>
      <c r="E4" s="808"/>
      <c r="F4" s="808"/>
      <c r="G4" s="808"/>
      <c r="H4" s="808"/>
      <c r="I4" s="808"/>
      <c r="J4" s="808"/>
      <c r="K4" s="808"/>
      <c r="L4" s="808"/>
      <c r="M4" s="808"/>
      <c r="N4" s="536"/>
      <c r="O4" s="536"/>
      <c r="P4" s="536"/>
      <c r="Q4" s="532" t="s">
        <v>164</v>
      </c>
    </row>
    <row r="5" spans="1:17" ht="15">
      <c r="A5" s="535"/>
      <c r="B5" s="536"/>
      <c r="C5" s="536"/>
      <c r="D5" s="536"/>
      <c r="E5" s="536"/>
      <c r="F5" s="536"/>
      <c r="G5" s="536"/>
      <c r="H5" s="536"/>
      <c r="I5" s="536"/>
      <c r="J5" s="536"/>
      <c r="K5" s="536"/>
      <c r="L5" s="536"/>
      <c r="M5" s="536"/>
      <c r="N5" s="536"/>
      <c r="O5" s="536"/>
      <c r="P5" s="536"/>
      <c r="Q5" s="532" t="s">
        <v>164</v>
      </c>
    </row>
    <row r="6" spans="1:17" ht="15">
      <c r="A6" s="810" t="s">
        <v>312</v>
      </c>
      <c r="B6" s="811"/>
      <c r="C6" s="811"/>
      <c r="D6" s="811"/>
      <c r="E6" s="811"/>
      <c r="F6" s="811"/>
      <c r="G6" s="811"/>
      <c r="H6" s="811"/>
      <c r="I6" s="811"/>
      <c r="J6" s="811"/>
      <c r="K6" s="811"/>
      <c r="L6" s="811"/>
      <c r="M6" s="811"/>
      <c r="N6" s="539"/>
      <c r="O6" s="539"/>
      <c r="P6" s="539"/>
      <c r="Q6" s="532" t="s">
        <v>164</v>
      </c>
    </row>
    <row r="7" spans="1:17" ht="15">
      <c r="A7" s="537"/>
      <c r="B7" s="537"/>
      <c r="C7" s="537"/>
      <c r="D7" s="537"/>
      <c r="E7" s="537"/>
      <c r="F7" s="537"/>
      <c r="G7" s="537"/>
      <c r="H7" s="537"/>
      <c r="I7" s="537"/>
      <c r="J7" s="537"/>
      <c r="K7" s="537"/>
      <c r="L7" s="537"/>
      <c r="M7" s="537"/>
      <c r="N7" s="559" t="s">
        <v>317</v>
      </c>
      <c r="O7" s="559" t="s">
        <v>40</v>
      </c>
      <c r="P7" s="559" t="s">
        <v>152</v>
      </c>
      <c r="Q7" s="532" t="s">
        <v>164</v>
      </c>
    </row>
    <row r="8" spans="1:17" ht="58.5" customHeight="1">
      <c r="A8" s="812" t="s">
        <v>340</v>
      </c>
      <c r="B8" s="813"/>
      <c r="C8" s="813"/>
      <c r="D8" s="813"/>
      <c r="E8" s="813"/>
      <c r="F8" s="813"/>
      <c r="G8" s="813"/>
      <c r="H8" s="813"/>
      <c r="I8" s="813"/>
      <c r="J8" s="813"/>
      <c r="K8" s="813"/>
      <c r="L8" s="813"/>
      <c r="M8" s="813"/>
      <c r="N8" s="565">
        <v>0</v>
      </c>
      <c r="O8" s="565">
        <v>0</v>
      </c>
      <c r="P8" s="585">
        <v>-185000</v>
      </c>
      <c r="Q8" s="532" t="s">
        <v>164</v>
      </c>
    </row>
    <row r="9" spans="1:17" ht="50.25" customHeight="1">
      <c r="A9" s="814" t="s">
        <v>341</v>
      </c>
      <c r="B9" s="815"/>
      <c r="C9" s="815"/>
      <c r="D9" s="815"/>
      <c r="E9" s="815"/>
      <c r="F9" s="815"/>
      <c r="G9" s="815"/>
      <c r="H9" s="815"/>
      <c r="I9" s="815"/>
      <c r="J9" s="815"/>
      <c r="K9" s="815"/>
      <c r="L9" s="815"/>
      <c r="M9" s="815"/>
      <c r="N9" s="565">
        <v>0</v>
      </c>
      <c r="O9" s="565">
        <v>0</v>
      </c>
      <c r="P9" s="585">
        <v>-22000</v>
      </c>
      <c r="Q9" s="532" t="s">
        <v>164</v>
      </c>
    </row>
    <row r="10" spans="1:17" ht="12.75" customHeight="1">
      <c r="A10" s="537"/>
      <c r="B10" s="537"/>
      <c r="C10" s="537"/>
      <c r="D10" s="537"/>
      <c r="E10" s="537"/>
      <c r="F10" s="537"/>
      <c r="G10" s="537"/>
      <c r="H10" s="537"/>
      <c r="I10" s="537"/>
      <c r="J10" s="537"/>
      <c r="K10" s="537"/>
      <c r="L10" s="537"/>
      <c r="M10" s="560" t="s">
        <v>323</v>
      </c>
      <c r="N10" s="561">
        <v>0</v>
      </c>
      <c r="O10" s="561">
        <v>0</v>
      </c>
      <c r="P10" s="568">
        <v>-207000</v>
      </c>
      <c r="Q10" s="532" t="s">
        <v>164</v>
      </c>
    </row>
    <row r="11" spans="1:19" s="540" customFormat="1" ht="15">
      <c r="A11" s="810" t="s">
        <v>154</v>
      </c>
      <c r="B11" s="811"/>
      <c r="C11" s="811"/>
      <c r="D11" s="811"/>
      <c r="E11" s="811"/>
      <c r="F11" s="811"/>
      <c r="G11" s="811"/>
      <c r="H11" s="811"/>
      <c r="I11" s="811"/>
      <c r="J11" s="811"/>
      <c r="K11" s="811"/>
      <c r="L11" s="811"/>
      <c r="M11" s="811"/>
      <c r="N11" s="539"/>
      <c r="O11" s="539"/>
      <c r="P11" s="569"/>
      <c r="Q11" s="532" t="s">
        <v>164</v>
      </c>
      <c r="R11" s="538"/>
      <c r="S11" s="538"/>
    </row>
    <row r="12" spans="1:19" s="540" customFormat="1" ht="15">
      <c r="A12" s="541"/>
      <c r="B12" s="541"/>
      <c r="C12" s="541"/>
      <c r="D12" s="541"/>
      <c r="E12" s="541"/>
      <c r="F12" s="541"/>
      <c r="G12" s="541"/>
      <c r="H12" s="541"/>
      <c r="I12" s="541"/>
      <c r="J12" s="541"/>
      <c r="K12" s="541"/>
      <c r="L12" s="541"/>
      <c r="M12" s="541"/>
      <c r="N12" s="562"/>
      <c r="O12" s="562"/>
      <c r="P12" s="570"/>
      <c r="Q12" s="532" t="s">
        <v>164</v>
      </c>
      <c r="R12" s="538"/>
      <c r="S12" s="538"/>
    </row>
    <row r="13" spans="1:19" s="540" customFormat="1" ht="45" customHeight="1">
      <c r="A13" s="812" t="s">
        <v>345</v>
      </c>
      <c r="B13" s="813"/>
      <c r="C13" s="813"/>
      <c r="D13" s="813"/>
      <c r="E13" s="813"/>
      <c r="F13" s="813"/>
      <c r="G13" s="813"/>
      <c r="H13" s="813"/>
      <c r="I13" s="813"/>
      <c r="J13" s="813"/>
      <c r="K13" s="813"/>
      <c r="L13" s="813"/>
      <c r="M13" s="813"/>
      <c r="N13" s="565">
        <v>0</v>
      </c>
      <c r="O13" s="565">
        <v>0</v>
      </c>
      <c r="P13" s="567">
        <v>554000</v>
      </c>
      <c r="Q13" s="532" t="s">
        <v>164</v>
      </c>
      <c r="R13" s="538"/>
      <c r="S13" s="538"/>
    </row>
    <row r="14" spans="1:19" s="545" customFormat="1" ht="60" customHeight="1">
      <c r="A14" s="816" t="s">
        <v>339</v>
      </c>
      <c r="B14" s="817"/>
      <c r="C14" s="817"/>
      <c r="D14" s="817"/>
      <c r="E14" s="817"/>
      <c r="F14" s="817"/>
      <c r="G14" s="817"/>
      <c r="H14" s="817"/>
      <c r="I14" s="817"/>
      <c r="J14" s="817"/>
      <c r="K14" s="817"/>
      <c r="L14" s="817"/>
      <c r="M14" s="817"/>
      <c r="N14" s="566">
        <v>10</v>
      </c>
      <c r="O14" s="566">
        <v>16</v>
      </c>
      <c r="P14" s="571">
        <v>6147000</v>
      </c>
      <c r="Q14" s="532" t="s">
        <v>164</v>
      </c>
      <c r="R14" s="544"/>
      <c r="S14" s="544"/>
    </row>
    <row r="15" spans="1:19" s="540" customFormat="1" ht="15">
      <c r="A15" s="537"/>
      <c r="B15" s="537"/>
      <c r="C15" s="537"/>
      <c r="D15" s="537"/>
      <c r="E15" s="537"/>
      <c r="F15" s="537"/>
      <c r="G15" s="537"/>
      <c r="H15" s="537"/>
      <c r="I15" s="537"/>
      <c r="J15" s="537"/>
      <c r="K15" s="537"/>
      <c r="L15" s="537"/>
      <c r="M15" s="537"/>
      <c r="N15" s="561"/>
      <c r="O15" s="561"/>
      <c r="P15" s="568"/>
      <c r="Q15" s="532" t="s">
        <v>164</v>
      </c>
      <c r="R15" s="538"/>
      <c r="S15" s="538"/>
    </row>
    <row r="16" spans="1:19" s="540" customFormat="1" ht="22.5" customHeight="1">
      <c r="A16" s="533"/>
      <c r="B16" s="537"/>
      <c r="C16" s="537"/>
      <c r="D16" s="537"/>
      <c r="E16" s="818" t="s">
        <v>240</v>
      </c>
      <c r="F16" s="546"/>
      <c r="G16" s="818" t="s">
        <v>292</v>
      </c>
      <c r="H16" s="547"/>
      <c r="I16" s="818"/>
      <c r="J16" s="548"/>
      <c r="K16" s="818"/>
      <c r="L16" s="537"/>
      <c r="M16" s="537"/>
      <c r="N16" s="561"/>
      <c r="O16" s="561"/>
      <c r="P16" s="568"/>
      <c r="Q16" s="532" t="s">
        <v>164</v>
      </c>
      <c r="R16" s="538"/>
      <c r="S16" s="538"/>
    </row>
    <row r="17" spans="1:19" s="540" customFormat="1" ht="15">
      <c r="A17" s="533"/>
      <c r="B17" s="537"/>
      <c r="C17" s="537"/>
      <c r="D17" s="537"/>
      <c r="E17" s="819"/>
      <c r="F17" s="546"/>
      <c r="G17" s="819"/>
      <c r="H17" s="547"/>
      <c r="I17" s="818"/>
      <c r="J17" s="548"/>
      <c r="K17" s="818"/>
      <c r="L17" s="537"/>
      <c r="M17" s="537"/>
      <c r="N17" s="561"/>
      <c r="O17" s="561"/>
      <c r="P17" s="568"/>
      <c r="Q17" s="532" t="s">
        <v>164</v>
      </c>
      <c r="R17" s="538"/>
      <c r="S17" s="538"/>
    </row>
    <row r="18" spans="1:19" s="540" customFormat="1" ht="15">
      <c r="A18" s="537" t="s">
        <v>327</v>
      </c>
      <c r="B18" s="537"/>
      <c r="C18" s="537"/>
      <c r="D18" s="537"/>
      <c r="E18" s="548">
        <v>1332</v>
      </c>
      <c r="F18" s="547"/>
      <c r="G18" s="548"/>
      <c r="H18" s="547"/>
      <c r="I18" s="548"/>
      <c r="J18" s="548"/>
      <c r="K18" s="548"/>
      <c r="L18" s="537"/>
      <c r="M18" s="549"/>
      <c r="N18" s="563"/>
      <c r="O18" s="563"/>
      <c r="P18" s="568"/>
      <c r="Q18" s="532" t="s">
        <v>164</v>
      </c>
      <c r="R18" s="538"/>
      <c r="S18" s="538"/>
    </row>
    <row r="19" spans="1:19" s="540" customFormat="1" ht="15">
      <c r="A19" s="537" t="s">
        <v>302</v>
      </c>
      <c r="B19" s="537"/>
      <c r="C19" s="537"/>
      <c r="D19" s="537"/>
      <c r="E19" s="548">
        <v>1215</v>
      </c>
      <c r="F19" s="547"/>
      <c r="G19" s="548"/>
      <c r="H19" s="547"/>
      <c r="I19" s="548"/>
      <c r="J19" s="548"/>
      <c r="K19" s="548"/>
      <c r="L19" s="537"/>
      <c r="M19" s="549"/>
      <c r="N19" s="563"/>
      <c r="O19" s="563"/>
      <c r="P19" s="568"/>
      <c r="Q19" s="532" t="s">
        <v>164</v>
      </c>
      <c r="R19" s="538"/>
      <c r="S19" s="538"/>
    </row>
    <row r="20" spans="1:19" s="540" customFormat="1" ht="15">
      <c r="A20" s="537" t="s">
        <v>226</v>
      </c>
      <c r="B20" s="537"/>
      <c r="C20" s="537"/>
      <c r="D20" s="537"/>
      <c r="E20" s="550"/>
      <c r="F20" s="547"/>
      <c r="G20" s="550"/>
      <c r="H20" s="547"/>
      <c r="I20" s="551"/>
      <c r="J20" s="548"/>
      <c r="K20" s="548"/>
      <c r="L20" s="537"/>
      <c r="M20" s="537"/>
      <c r="N20" s="561"/>
      <c r="O20" s="561"/>
      <c r="P20" s="568"/>
      <c r="Q20" s="532" t="s">
        <v>164</v>
      </c>
      <c r="R20" s="538"/>
      <c r="S20" s="538"/>
    </row>
    <row r="21" spans="1:19" s="540" customFormat="1" ht="15">
      <c r="A21" s="537" t="s">
        <v>227</v>
      </c>
      <c r="B21" s="537"/>
      <c r="C21" s="537"/>
      <c r="D21" s="537"/>
      <c r="E21" s="548">
        <v>2547</v>
      </c>
      <c r="F21" s="547"/>
      <c r="G21" s="548">
        <v>0</v>
      </c>
      <c r="H21" s="547"/>
      <c r="I21" s="551"/>
      <c r="J21" s="548"/>
      <c r="K21" s="548"/>
      <c r="L21" s="537"/>
      <c r="M21" s="537"/>
      <c r="N21" s="561"/>
      <c r="O21" s="561"/>
      <c r="P21" s="568"/>
      <c r="Q21" s="532" t="s">
        <v>164</v>
      </c>
      <c r="R21" s="538"/>
      <c r="S21" s="538"/>
    </row>
    <row r="22" spans="1:19" s="540" customFormat="1" ht="15">
      <c r="A22" s="537" t="s">
        <v>228</v>
      </c>
      <c r="B22" s="537"/>
      <c r="C22" s="537"/>
      <c r="D22" s="537"/>
      <c r="E22" s="547"/>
      <c r="F22" s="547"/>
      <c r="G22" s="547"/>
      <c r="H22" s="547"/>
      <c r="I22" s="551"/>
      <c r="J22" s="548"/>
      <c r="K22" s="548"/>
      <c r="L22" s="537"/>
      <c r="M22" s="537"/>
      <c r="N22" s="561"/>
      <c r="O22" s="561"/>
      <c r="P22" s="568"/>
      <c r="Q22" s="532" t="s">
        <v>164</v>
      </c>
      <c r="R22" s="538"/>
      <c r="S22" s="538"/>
    </row>
    <row r="23" spans="1:19" s="540" customFormat="1" ht="15">
      <c r="A23" s="537" t="s">
        <v>229</v>
      </c>
      <c r="B23" s="537"/>
      <c r="C23" s="537"/>
      <c r="D23" s="537"/>
      <c r="E23" s="547"/>
      <c r="F23" s="547"/>
      <c r="G23" s="547"/>
      <c r="H23" s="547"/>
      <c r="I23" s="551"/>
      <c r="J23" s="548"/>
      <c r="K23" s="548"/>
      <c r="L23" s="537"/>
      <c r="M23" s="537"/>
      <c r="N23" s="561"/>
      <c r="O23" s="561"/>
      <c r="P23" s="568"/>
      <c r="Q23" s="532" t="s">
        <v>164</v>
      </c>
      <c r="R23" s="538"/>
      <c r="S23" s="538"/>
    </row>
    <row r="24" spans="1:19" s="540" customFormat="1" ht="15">
      <c r="A24" s="537" t="s">
        <v>230</v>
      </c>
      <c r="B24" s="537"/>
      <c r="C24" s="537"/>
      <c r="D24" s="537"/>
      <c r="E24" s="547"/>
      <c r="F24" s="547"/>
      <c r="G24" s="547"/>
      <c r="H24" s="547"/>
      <c r="I24" s="551"/>
      <c r="J24" s="548"/>
      <c r="K24" s="548"/>
      <c r="L24" s="537"/>
      <c r="M24" s="537"/>
      <c r="N24" s="561"/>
      <c r="O24" s="561"/>
      <c r="P24" s="568"/>
      <c r="Q24" s="532" t="s">
        <v>164</v>
      </c>
      <c r="R24" s="538"/>
      <c r="S24" s="538"/>
    </row>
    <row r="25" spans="1:19" s="540" customFormat="1" ht="15">
      <c r="A25" s="537" t="s">
        <v>231</v>
      </c>
      <c r="B25" s="537"/>
      <c r="C25" s="537"/>
      <c r="D25" s="537"/>
      <c r="E25" s="547"/>
      <c r="F25" s="547"/>
      <c r="G25" s="547"/>
      <c r="H25" s="547"/>
      <c r="I25" s="551"/>
      <c r="J25" s="548"/>
      <c r="K25" s="548"/>
      <c r="L25" s="537"/>
      <c r="M25" s="537"/>
      <c r="N25" s="561"/>
      <c r="O25" s="561"/>
      <c r="P25" s="568"/>
      <c r="Q25" s="532" t="s">
        <v>164</v>
      </c>
      <c r="R25" s="538"/>
      <c r="S25" s="538"/>
    </row>
    <row r="26" spans="1:19" s="540" customFormat="1" ht="15">
      <c r="A26" s="537" t="s">
        <v>232</v>
      </c>
      <c r="B26" s="537"/>
      <c r="C26" s="537"/>
      <c r="D26" s="537"/>
      <c r="E26" s="547"/>
      <c r="F26" s="547"/>
      <c r="G26" s="547"/>
      <c r="H26" s="547"/>
      <c r="I26" s="551"/>
      <c r="J26" s="548"/>
      <c r="K26" s="548"/>
      <c r="L26" s="537"/>
      <c r="M26" s="537"/>
      <c r="N26" s="561"/>
      <c r="O26" s="561"/>
      <c r="P26" s="568"/>
      <c r="Q26" s="532" t="s">
        <v>164</v>
      </c>
      <c r="R26" s="538"/>
      <c r="S26" s="538"/>
    </row>
    <row r="27" spans="1:19" s="540" customFormat="1" ht="15">
      <c r="A27" s="537" t="s">
        <v>233</v>
      </c>
      <c r="B27" s="537"/>
      <c r="C27" s="537"/>
      <c r="D27" s="537"/>
      <c r="E27" s="547"/>
      <c r="F27" s="547"/>
      <c r="G27" s="547"/>
      <c r="H27" s="547"/>
      <c r="I27" s="551"/>
      <c r="J27" s="548"/>
      <c r="K27" s="548"/>
      <c r="L27" s="537"/>
      <c r="M27" s="537"/>
      <c r="N27" s="561"/>
      <c r="O27" s="561"/>
      <c r="P27" s="568"/>
      <c r="Q27" s="532" t="s">
        <v>164</v>
      </c>
      <c r="R27" s="538"/>
      <c r="S27" s="538"/>
    </row>
    <row r="28" spans="1:19" s="540" customFormat="1" ht="15">
      <c r="A28" s="537" t="s">
        <v>234</v>
      </c>
      <c r="B28" s="537"/>
      <c r="C28" s="537"/>
      <c r="D28" s="537"/>
      <c r="E28" s="547">
        <v>3600</v>
      </c>
      <c r="F28" s="547"/>
      <c r="G28" s="547"/>
      <c r="H28" s="547"/>
      <c r="I28" s="551"/>
      <c r="J28" s="548"/>
      <c r="K28" s="548"/>
      <c r="L28" s="537"/>
      <c r="M28" s="537"/>
      <c r="N28" s="561"/>
      <c r="O28" s="561"/>
      <c r="P28" s="568"/>
      <c r="Q28" s="532" t="s">
        <v>164</v>
      </c>
      <c r="R28" s="538"/>
      <c r="S28" s="538"/>
    </row>
    <row r="29" spans="1:19" s="540" customFormat="1" ht="15">
      <c r="A29" s="537" t="s">
        <v>235</v>
      </c>
      <c r="B29" s="537"/>
      <c r="C29" s="537"/>
      <c r="D29" s="537"/>
      <c r="E29" s="547"/>
      <c r="F29" s="547"/>
      <c r="G29" s="547"/>
      <c r="H29" s="547"/>
      <c r="I29" s="551"/>
      <c r="J29" s="548"/>
      <c r="K29" s="548"/>
      <c r="L29" s="537"/>
      <c r="M29" s="537"/>
      <c r="N29" s="561"/>
      <c r="O29" s="561"/>
      <c r="P29" s="568"/>
      <c r="Q29" s="532" t="s">
        <v>164</v>
      </c>
      <c r="R29" s="538"/>
      <c r="S29" s="538"/>
    </row>
    <row r="30" spans="1:19" s="540" customFormat="1" ht="15">
      <c r="A30" s="537" t="s">
        <v>236</v>
      </c>
      <c r="B30" s="537"/>
      <c r="C30" s="537"/>
      <c r="D30" s="537"/>
      <c r="E30" s="547"/>
      <c r="F30" s="547"/>
      <c r="G30" s="547"/>
      <c r="H30" s="547"/>
      <c r="I30" s="551"/>
      <c r="J30" s="548"/>
      <c r="K30" s="548"/>
      <c r="L30" s="537"/>
      <c r="M30" s="537"/>
      <c r="N30" s="561"/>
      <c r="O30" s="561"/>
      <c r="P30" s="568"/>
      <c r="Q30" s="532" t="s">
        <v>164</v>
      </c>
      <c r="R30" s="538"/>
      <c r="S30" s="538"/>
    </row>
    <row r="31" spans="1:19" s="540" customFormat="1" ht="15">
      <c r="A31" s="537" t="s">
        <v>237</v>
      </c>
      <c r="B31" s="537"/>
      <c r="C31" s="537"/>
      <c r="D31" s="537"/>
      <c r="E31" s="547"/>
      <c r="F31" s="547"/>
      <c r="G31" s="547"/>
      <c r="H31" s="547"/>
      <c r="I31" s="551"/>
      <c r="J31" s="548"/>
      <c r="K31" s="548"/>
      <c r="L31" s="537"/>
      <c r="M31" s="537"/>
      <c r="N31" s="561"/>
      <c r="O31" s="561"/>
      <c r="P31" s="568"/>
      <c r="Q31" s="532" t="s">
        <v>164</v>
      </c>
      <c r="R31" s="538"/>
      <c r="S31" s="538"/>
    </row>
    <row r="32" spans="1:19" s="540" customFormat="1" ht="15">
      <c r="A32" s="537" t="s">
        <v>238</v>
      </c>
      <c r="B32" s="537"/>
      <c r="C32" s="537"/>
      <c r="D32" s="537"/>
      <c r="E32" s="547"/>
      <c r="F32" s="547"/>
      <c r="G32" s="547"/>
      <c r="H32" s="547"/>
      <c r="I32" s="551"/>
      <c r="J32" s="548"/>
      <c r="K32" s="548"/>
      <c r="L32" s="537"/>
      <c r="M32" s="537"/>
      <c r="N32" s="561"/>
      <c r="O32" s="561"/>
      <c r="P32" s="568"/>
      <c r="Q32" s="532" t="s">
        <v>164</v>
      </c>
      <c r="R32" s="538"/>
      <c r="S32" s="538"/>
    </row>
    <row r="33" spans="1:19" s="540" customFormat="1" ht="15">
      <c r="A33" s="537" t="s">
        <v>75</v>
      </c>
      <c r="B33" s="537"/>
      <c r="C33" s="537"/>
      <c r="D33" s="537"/>
      <c r="E33" s="550"/>
      <c r="F33" s="547"/>
      <c r="G33" s="550"/>
      <c r="H33" s="547"/>
      <c r="I33" s="551"/>
      <c r="J33" s="548"/>
      <c r="K33" s="548"/>
      <c r="L33" s="537"/>
      <c r="M33" s="537"/>
      <c r="N33" s="561"/>
      <c r="O33" s="561"/>
      <c r="P33" s="568"/>
      <c r="Q33" s="532" t="s">
        <v>164</v>
      </c>
      <c r="R33" s="538"/>
      <c r="S33" s="538"/>
    </row>
    <row r="34" spans="1:19" s="540" customFormat="1" ht="15">
      <c r="A34" s="537" t="s">
        <v>239</v>
      </c>
      <c r="B34" s="537"/>
      <c r="C34" s="537"/>
      <c r="D34" s="537"/>
      <c r="E34" s="551">
        <v>6147</v>
      </c>
      <c r="F34" s="547"/>
      <c r="G34" s="548">
        <v>0</v>
      </c>
      <c r="H34" s="547"/>
      <c r="I34" s="551"/>
      <c r="J34" s="548"/>
      <c r="K34" s="548"/>
      <c r="L34" s="537"/>
      <c r="M34" s="537"/>
      <c r="N34" s="561"/>
      <c r="O34" s="561"/>
      <c r="P34" s="568"/>
      <c r="Q34" s="532" t="s">
        <v>164</v>
      </c>
      <c r="R34" s="538"/>
      <c r="S34" s="538"/>
    </row>
    <row r="35" spans="1:19" s="540" customFormat="1" ht="15">
      <c r="A35" s="541"/>
      <c r="B35" s="541"/>
      <c r="C35" s="541"/>
      <c r="D35" s="541"/>
      <c r="E35" s="541"/>
      <c r="F35" s="541"/>
      <c r="G35" s="541"/>
      <c r="H35" s="541"/>
      <c r="I35" s="541"/>
      <c r="J35" s="541"/>
      <c r="K35" s="541"/>
      <c r="L35" s="541"/>
      <c r="M35" s="541"/>
      <c r="N35" s="562"/>
      <c r="O35" s="562"/>
      <c r="P35" s="570"/>
      <c r="Q35" s="532" t="s">
        <v>164</v>
      </c>
      <c r="R35" s="538"/>
      <c r="S35" s="538"/>
    </row>
    <row r="36" spans="1:19" s="540" customFormat="1" ht="15">
      <c r="A36" s="541"/>
      <c r="B36" s="541"/>
      <c r="C36" s="541"/>
      <c r="D36" s="541"/>
      <c r="E36" s="541"/>
      <c r="F36" s="541"/>
      <c r="G36" s="541"/>
      <c r="H36" s="541"/>
      <c r="I36" s="541"/>
      <c r="J36" s="541"/>
      <c r="K36" s="541"/>
      <c r="L36" s="541"/>
      <c r="M36" s="541"/>
      <c r="N36" s="559" t="s">
        <v>317</v>
      </c>
      <c r="O36" s="559" t="s">
        <v>40</v>
      </c>
      <c r="P36" s="559" t="s">
        <v>152</v>
      </c>
      <c r="Q36" s="532" t="s">
        <v>164</v>
      </c>
      <c r="R36" s="538"/>
      <c r="S36" s="538"/>
    </row>
    <row r="37" spans="1:19" s="540" customFormat="1" ht="39" customHeight="1">
      <c r="A37" s="820" t="s">
        <v>309</v>
      </c>
      <c r="B37" s="821"/>
      <c r="C37" s="821"/>
      <c r="D37" s="821"/>
      <c r="E37" s="821"/>
      <c r="F37" s="821"/>
      <c r="G37" s="821"/>
      <c r="H37" s="821"/>
      <c r="I37" s="821"/>
      <c r="J37" s="821"/>
      <c r="K37" s="821"/>
      <c r="L37" s="821"/>
      <c r="M37" s="821"/>
      <c r="N37" s="562">
        <v>0</v>
      </c>
      <c r="O37" s="562">
        <v>0</v>
      </c>
      <c r="P37" s="570">
        <v>128000</v>
      </c>
      <c r="Q37" s="532" t="s">
        <v>164</v>
      </c>
      <c r="R37" s="538"/>
      <c r="S37" s="538"/>
    </row>
    <row r="38" spans="1:19" s="540" customFormat="1" ht="15">
      <c r="A38" s="541"/>
      <c r="B38" s="541"/>
      <c r="C38" s="541"/>
      <c r="D38" s="541"/>
      <c r="E38" s="541"/>
      <c r="F38" s="541"/>
      <c r="G38" s="541"/>
      <c r="H38" s="541"/>
      <c r="I38" s="541"/>
      <c r="J38" s="541"/>
      <c r="K38" s="541"/>
      <c r="L38" s="541"/>
      <c r="M38" s="541"/>
      <c r="N38" s="562"/>
      <c r="O38" s="562"/>
      <c r="P38" s="570"/>
      <c r="Q38" s="532" t="s">
        <v>164</v>
      </c>
      <c r="R38" s="538"/>
      <c r="S38" s="538"/>
    </row>
    <row r="39" spans="1:19" s="540" customFormat="1" ht="22.5" customHeight="1">
      <c r="A39" s="820" t="s">
        <v>318</v>
      </c>
      <c r="B39" s="821"/>
      <c r="C39" s="821"/>
      <c r="D39" s="821"/>
      <c r="E39" s="821"/>
      <c r="F39" s="821"/>
      <c r="G39" s="821"/>
      <c r="H39" s="821"/>
      <c r="I39" s="821"/>
      <c r="J39" s="821"/>
      <c r="K39" s="821"/>
      <c r="L39" s="821"/>
      <c r="M39" s="821"/>
      <c r="N39" s="562">
        <v>0</v>
      </c>
      <c r="O39" s="562">
        <v>0</v>
      </c>
      <c r="P39" s="570">
        <v>-15000</v>
      </c>
      <c r="Q39" s="532" t="s">
        <v>164</v>
      </c>
      <c r="R39" s="538"/>
      <c r="S39" s="538"/>
    </row>
    <row r="40" spans="1:19" s="540" customFormat="1" ht="15">
      <c r="A40" s="541"/>
      <c r="B40" s="541"/>
      <c r="C40" s="541"/>
      <c r="D40" s="541"/>
      <c r="E40" s="541"/>
      <c r="F40" s="541"/>
      <c r="G40" s="541"/>
      <c r="H40" s="541"/>
      <c r="I40" s="541"/>
      <c r="J40" s="541"/>
      <c r="K40" s="541"/>
      <c r="L40" s="541"/>
      <c r="M40" s="541"/>
      <c r="N40" s="562"/>
      <c r="O40" s="562"/>
      <c r="P40" s="570"/>
      <c r="Q40" s="532" t="s">
        <v>164</v>
      </c>
      <c r="R40" s="538"/>
      <c r="S40" s="538"/>
    </row>
    <row r="41" spans="1:19" s="540" customFormat="1" ht="29.25" customHeight="1">
      <c r="A41" s="820" t="s">
        <v>319</v>
      </c>
      <c r="B41" s="821"/>
      <c r="C41" s="821"/>
      <c r="D41" s="821"/>
      <c r="E41" s="821"/>
      <c r="F41" s="821"/>
      <c r="G41" s="821"/>
      <c r="H41" s="821"/>
      <c r="I41" s="821"/>
      <c r="J41" s="821"/>
      <c r="K41" s="821"/>
      <c r="L41" s="821"/>
      <c r="M41" s="821"/>
      <c r="N41" s="562">
        <v>0</v>
      </c>
      <c r="O41" s="562">
        <v>0</v>
      </c>
      <c r="P41" s="570">
        <v>275000</v>
      </c>
      <c r="Q41" s="532" t="s">
        <v>164</v>
      </c>
      <c r="R41" s="538"/>
      <c r="S41" s="538"/>
    </row>
    <row r="42" spans="1:19" s="540" customFormat="1" ht="15">
      <c r="A42" s="541"/>
      <c r="B42" s="541"/>
      <c r="C42" s="541"/>
      <c r="D42" s="541"/>
      <c r="E42" s="541"/>
      <c r="F42" s="541"/>
      <c r="G42" s="541"/>
      <c r="H42" s="541"/>
      <c r="I42" s="541"/>
      <c r="J42" s="541"/>
      <c r="K42" s="541"/>
      <c r="L42" s="541"/>
      <c r="M42" s="541"/>
      <c r="N42" s="562"/>
      <c r="O42" s="562"/>
      <c r="P42" s="570"/>
      <c r="Q42" s="532" t="s">
        <v>164</v>
      </c>
      <c r="R42" s="538"/>
      <c r="S42" s="538"/>
    </row>
    <row r="43" spans="1:19" s="540" customFormat="1" ht="27" customHeight="1">
      <c r="A43" s="820" t="s">
        <v>320</v>
      </c>
      <c r="B43" s="821"/>
      <c r="C43" s="821"/>
      <c r="D43" s="821"/>
      <c r="E43" s="821"/>
      <c r="F43" s="821"/>
      <c r="G43" s="821"/>
      <c r="H43" s="821"/>
      <c r="I43" s="821"/>
      <c r="J43" s="821"/>
      <c r="K43" s="821"/>
      <c r="L43" s="821"/>
      <c r="M43" s="821"/>
      <c r="N43" s="562">
        <v>0</v>
      </c>
      <c r="O43" s="562">
        <v>0</v>
      </c>
      <c r="P43" s="570">
        <v>-305000</v>
      </c>
      <c r="Q43" s="532" t="s">
        <v>164</v>
      </c>
      <c r="R43" s="538"/>
      <c r="S43" s="538"/>
    </row>
    <row r="44" spans="1:19" s="540" customFormat="1" ht="15">
      <c r="A44" s="541"/>
      <c r="B44" s="541"/>
      <c r="C44" s="541"/>
      <c r="D44" s="541"/>
      <c r="E44" s="541"/>
      <c r="F44" s="541"/>
      <c r="G44" s="541"/>
      <c r="H44" s="541"/>
      <c r="I44" s="541"/>
      <c r="J44" s="541"/>
      <c r="K44" s="541"/>
      <c r="L44" s="541"/>
      <c r="M44" s="541"/>
      <c r="N44" s="562"/>
      <c r="O44" s="562"/>
      <c r="P44" s="570"/>
      <c r="Q44" s="532" t="s">
        <v>164</v>
      </c>
      <c r="R44" s="538"/>
      <c r="S44" s="538"/>
    </row>
    <row r="45" spans="1:19" s="540" customFormat="1" ht="56.25" customHeight="1">
      <c r="A45" s="820" t="s">
        <v>310</v>
      </c>
      <c r="B45" s="821"/>
      <c r="C45" s="821"/>
      <c r="D45" s="821"/>
      <c r="E45" s="821"/>
      <c r="F45" s="821"/>
      <c r="G45" s="821"/>
      <c r="H45" s="821"/>
      <c r="I45" s="821"/>
      <c r="J45" s="821"/>
      <c r="K45" s="821"/>
      <c r="L45" s="821"/>
      <c r="M45" s="821"/>
      <c r="N45" s="564">
        <v>0</v>
      </c>
      <c r="O45" s="564">
        <v>0</v>
      </c>
      <c r="P45" s="572">
        <v>1001000</v>
      </c>
      <c r="Q45" s="532" t="s">
        <v>164</v>
      </c>
      <c r="R45" s="538"/>
      <c r="S45" s="538"/>
    </row>
    <row r="46" spans="1:19" s="540" customFormat="1" ht="13.5" customHeight="1">
      <c r="A46" s="542"/>
      <c r="B46" s="543"/>
      <c r="C46" s="543"/>
      <c r="D46" s="543"/>
      <c r="E46" s="543"/>
      <c r="F46" s="543"/>
      <c r="G46" s="543"/>
      <c r="H46" s="543"/>
      <c r="I46" s="543"/>
      <c r="J46" s="543"/>
      <c r="K46" s="543"/>
      <c r="L46" s="543"/>
      <c r="M46" s="543"/>
      <c r="N46" s="565"/>
      <c r="O46" s="565"/>
      <c r="P46" s="567"/>
      <c r="Q46" s="532" t="s">
        <v>164</v>
      </c>
      <c r="R46" s="538"/>
      <c r="S46" s="538"/>
    </row>
    <row r="47" spans="1:19" s="540" customFormat="1" ht="30" customHeight="1">
      <c r="A47" s="820" t="s">
        <v>311</v>
      </c>
      <c r="B47" s="822"/>
      <c r="C47" s="822"/>
      <c r="D47" s="822"/>
      <c r="E47" s="822"/>
      <c r="F47" s="822"/>
      <c r="G47" s="822"/>
      <c r="H47" s="822"/>
      <c r="I47" s="822"/>
      <c r="J47" s="822"/>
      <c r="K47" s="822"/>
      <c r="L47" s="822"/>
      <c r="M47" s="822"/>
      <c r="N47" s="564">
        <v>0</v>
      </c>
      <c r="O47" s="564">
        <v>0</v>
      </c>
      <c r="P47" s="572">
        <v>47000</v>
      </c>
      <c r="Q47" s="532" t="s">
        <v>164</v>
      </c>
      <c r="R47" s="538"/>
      <c r="S47" s="538"/>
    </row>
    <row r="48" spans="1:19" s="540" customFormat="1" ht="13.5" customHeight="1">
      <c r="A48" s="552"/>
      <c r="B48" s="553"/>
      <c r="C48" s="553"/>
      <c r="D48" s="553"/>
      <c r="E48" s="553"/>
      <c r="F48" s="553"/>
      <c r="G48" s="553"/>
      <c r="H48" s="553"/>
      <c r="I48" s="553"/>
      <c r="J48" s="553"/>
      <c r="K48" s="553"/>
      <c r="L48" s="553"/>
      <c r="M48" s="560" t="s">
        <v>321</v>
      </c>
      <c r="N48" s="565">
        <v>10</v>
      </c>
      <c r="O48" s="565">
        <v>16</v>
      </c>
      <c r="P48" s="567">
        <v>7832000</v>
      </c>
      <c r="Q48" s="532" t="s">
        <v>164</v>
      </c>
      <c r="R48" s="538"/>
      <c r="S48" s="538"/>
    </row>
    <row r="49" spans="1:19" s="540" customFormat="1" ht="13.5" customHeight="1">
      <c r="A49" s="552"/>
      <c r="B49" s="553"/>
      <c r="C49" s="553"/>
      <c r="D49" s="553"/>
      <c r="E49" s="553"/>
      <c r="F49" s="553"/>
      <c r="G49" s="553"/>
      <c r="H49" s="553"/>
      <c r="I49" s="553"/>
      <c r="J49" s="553"/>
      <c r="K49" s="553"/>
      <c r="L49" s="553"/>
      <c r="M49" s="560"/>
      <c r="N49" s="565"/>
      <c r="O49" s="565"/>
      <c r="P49" s="567"/>
      <c r="Q49" s="532" t="s">
        <v>164</v>
      </c>
      <c r="R49" s="538"/>
      <c r="S49" s="538"/>
    </row>
    <row r="50" spans="1:19" s="540" customFormat="1" ht="13.5" customHeight="1">
      <c r="A50" s="552"/>
      <c r="B50" s="553"/>
      <c r="C50" s="553"/>
      <c r="D50" s="553"/>
      <c r="E50" s="553"/>
      <c r="F50" s="553"/>
      <c r="G50" s="553"/>
      <c r="H50" s="553"/>
      <c r="I50" s="553"/>
      <c r="J50" s="553"/>
      <c r="K50" s="553"/>
      <c r="L50" s="553"/>
      <c r="M50" s="560" t="s">
        <v>322</v>
      </c>
      <c r="N50" s="565">
        <v>10</v>
      </c>
      <c r="O50" s="565">
        <v>16</v>
      </c>
      <c r="P50" s="567">
        <v>7625000</v>
      </c>
      <c r="Q50" s="532" t="s">
        <v>164</v>
      </c>
      <c r="R50" s="538"/>
      <c r="S50" s="538"/>
    </row>
    <row r="51" spans="1:19" s="540" customFormat="1" ht="19.5" customHeight="1">
      <c r="A51" s="823"/>
      <c r="B51" s="823"/>
      <c r="C51" s="823"/>
      <c r="D51" s="823"/>
      <c r="E51" s="823"/>
      <c r="F51" s="823"/>
      <c r="G51" s="823"/>
      <c r="H51" s="823"/>
      <c r="I51" s="823"/>
      <c r="J51" s="823"/>
      <c r="K51" s="823"/>
      <c r="L51" s="823"/>
      <c r="M51" s="823"/>
      <c r="N51" s="565"/>
      <c r="O51" s="565"/>
      <c r="P51" s="565"/>
      <c r="Q51" s="538" t="s">
        <v>9</v>
      </c>
      <c r="R51" s="538"/>
      <c r="S51" s="538"/>
    </row>
  </sheetData>
  <sheetProtection/>
  <mergeCells count="20">
    <mergeCell ref="A47:M47"/>
    <mergeCell ref="A39:M39"/>
    <mergeCell ref="A41:M41"/>
    <mergeCell ref="A37:M37"/>
    <mergeCell ref="A43:M43"/>
    <mergeCell ref="A51:M51"/>
    <mergeCell ref="A14:M14"/>
    <mergeCell ref="E16:E17"/>
    <mergeCell ref="G16:G17"/>
    <mergeCell ref="I16:I17"/>
    <mergeCell ref="K16:K17"/>
    <mergeCell ref="A45:M45"/>
    <mergeCell ref="A1:M1"/>
    <mergeCell ref="A3:M3"/>
    <mergeCell ref="A4:M4"/>
    <mergeCell ref="A11:M11"/>
    <mergeCell ref="A6:M6"/>
    <mergeCell ref="A13:M13"/>
    <mergeCell ref="A8:M8"/>
    <mergeCell ref="A9:M9"/>
  </mergeCells>
  <printOptions/>
  <pageMargins left="0.75" right="0.75" top="1" bottom="1" header="0.5" footer="0.5"/>
  <pageSetup horizontalDpi="600" verticalDpi="600" orientation="landscape" scale="67" r:id="rId1"/>
  <headerFooter alignWithMargins="0">
    <oddFooter>&amp;C&amp;"Times New Roman,Regular"&amp;11Exhibit E - Justification for Base Adjustments</oddFooter>
  </headerFooter>
  <rowBreaks count="1" manualBreakCount="1">
    <brk id="35" max="15" man="1"/>
  </rowBreaks>
</worksheet>
</file>

<file path=xl/worksheets/sheet6.xml><?xml version="1.0" encoding="utf-8"?>
<worksheet xmlns="http://schemas.openxmlformats.org/spreadsheetml/2006/main" xmlns:r="http://schemas.openxmlformats.org/officeDocument/2006/relationships">
  <sheetPr codeName="Sheet18">
    <pageSetUpPr fitToPage="1"/>
  </sheetPr>
  <dimension ref="B1:AC28"/>
  <sheetViews>
    <sheetView showGridLines="0" showOutlineSymbols="0" view="pageBreakPreview" zoomScaleSheetLayoutView="100" zoomScalePageLayoutView="0" workbookViewId="0" topLeftCell="A1">
      <selection activeCell="R28" sqref="R28"/>
    </sheetView>
  </sheetViews>
  <sheetFormatPr defaultColWidth="9.6640625" defaultRowHeight="15"/>
  <cols>
    <col min="1" max="1" width="9.6640625" style="401" customWidth="1"/>
    <col min="2" max="2" width="3.77734375" style="401" customWidth="1"/>
    <col min="3" max="3" width="23.88671875" style="401" customWidth="1"/>
    <col min="4" max="4" width="5.6640625" style="401" customWidth="1"/>
    <col min="5" max="5" width="6.77734375" style="401" customWidth="1"/>
    <col min="6" max="6" width="8.99609375" style="401" customWidth="1"/>
    <col min="7" max="8" width="5.6640625" style="401" customWidth="1"/>
    <col min="9" max="9" width="7.77734375" style="401" customWidth="1"/>
    <col min="10" max="11" width="5.6640625" style="401" customWidth="1"/>
    <col min="12" max="12" width="8.77734375" style="401" customWidth="1"/>
    <col min="13" max="13" width="5.6640625" style="401" customWidth="1"/>
    <col min="14" max="14" width="6.77734375" style="401" customWidth="1"/>
    <col min="15" max="15" width="9.4453125" style="401" customWidth="1"/>
    <col min="16" max="16" width="0.9921875" style="403" customWidth="1"/>
    <col min="17" max="16384" width="9.6640625" style="401" customWidth="1"/>
  </cols>
  <sheetData>
    <row r="1" spans="2:16" ht="20.25">
      <c r="B1" s="845" t="s">
        <v>285</v>
      </c>
      <c r="C1" s="846"/>
      <c r="D1" s="846"/>
      <c r="E1" s="846"/>
      <c r="F1" s="846"/>
      <c r="G1" s="846"/>
      <c r="H1" s="846"/>
      <c r="I1" s="846"/>
      <c r="J1" s="846"/>
      <c r="K1" s="846"/>
      <c r="L1" s="846"/>
      <c r="M1" s="846"/>
      <c r="N1" s="846"/>
      <c r="O1" s="846"/>
      <c r="P1" s="400" t="s">
        <v>164</v>
      </c>
    </row>
    <row r="2" spans="2:16" ht="15.75">
      <c r="B2" s="404"/>
      <c r="C2" s="404"/>
      <c r="D2" s="404"/>
      <c r="E2" s="404"/>
      <c r="F2" s="404"/>
      <c r="G2" s="404"/>
      <c r="H2" s="404"/>
      <c r="I2" s="404"/>
      <c r="J2" s="404"/>
      <c r="K2" s="404"/>
      <c r="L2" s="404"/>
      <c r="M2" s="404"/>
      <c r="N2" s="404"/>
      <c r="O2" s="404"/>
      <c r="P2" s="400" t="s">
        <v>164</v>
      </c>
    </row>
    <row r="3" spans="2:16" ht="18.75">
      <c r="B3" s="847" t="s">
        <v>255</v>
      </c>
      <c r="C3" s="848"/>
      <c r="D3" s="848"/>
      <c r="E3" s="848"/>
      <c r="F3" s="848"/>
      <c r="G3" s="848"/>
      <c r="H3" s="848"/>
      <c r="I3" s="848"/>
      <c r="J3" s="848"/>
      <c r="K3" s="848"/>
      <c r="L3" s="848"/>
      <c r="M3" s="848"/>
      <c r="N3" s="848"/>
      <c r="O3" s="848"/>
      <c r="P3" s="400" t="s">
        <v>164</v>
      </c>
    </row>
    <row r="4" spans="2:16" ht="16.5">
      <c r="B4" s="849" t="s">
        <v>187</v>
      </c>
      <c r="C4" s="808"/>
      <c r="D4" s="808"/>
      <c r="E4" s="808"/>
      <c r="F4" s="808"/>
      <c r="G4" s="808"/>
      <c r="H4" s="808"/>
      <c r="I4" s="808"/>
      <c r="J4" s="808"/>
      <c r="K4" s="808"/>
      <c r="L4" s="808"/>
      <c r="M4" s="808"/>
      <c r="N4" s="808"/>
      <c r="O4" s="808"/>
      <c r="P4" s="400" t="s">
        <v>164</v>
      </c>
    </row>
    <row r="5" spans="2:16" ht="16.5">
      <c r="B5" s="849" t="s">
        <v>127</v>
      </c>
      <c r="C5" s="848"/>
      <c r="D5" s="848"/>
      <c r="E5" s="848"/>
      <c r="F5" s="848"/>
      <c r="G5" s="848"/>
      <c r="H5" s="848"/>
      <c r="I5" s="848"/>
      <c r="J5" s="848"/>
      <c r="K5" s="848"/>
      <c r="L5" s="848"/>
      <c r="M5" s="848"/>
      <c r="N5" s="848"/>
      <c r="O5" s="848"/>
      <c r="P5" s="400" t="s">
        <v>164</v>
      </c>
    </row>
    <row r="6" spans="2:16" ht="15.75">
      <c r="B6" s="850" t="s">
        <v>126</v>
      </c>
      <c r="C6" s="808"/>
      <c r="D6" s="808"/>
      <c r="E6" s="808"/>
      <c r="F6" s="808"/>
      <c r="G6" s="808"/>
      <c r="H6" s="808"/>
      <c r="I6" s="808"/>
      <c r="J6" s="808"/>
      <c r="K6" s="808"/>
      <c r="L6" s="808"/>
      <c r="M6" s="808"/>
      <c r="N6" s="808"/>
      <c r="O6" s="808"/>
      <c r="P6" s="400" t="s">
        <v>164</v>
      </c>
    </row>
    <row r="7" spans="2:16" ht="15.75">
      <c r="B7" s="404"/>
      <c r="C7" s="404"/>
      <c r="D7" s="404"/>
      <c r="E7" s="404"/>
      <c r="F7" s="404"/>
      <c r="G7" s="405"/>
      <c r="H7" s="405"/>
      <c r="I7" s="405"/>
      <c r="J7" s="404"/>
      <c r="K7" s="404"/>
      <c r="L7" s="404"/>
      <c r="M7" s="404"/>
      <c r="N7" s="404"/>
      <c r="O7" s="404"/>
      <c r="P7" s="400" t="s">
        <v>164</v>
      </c>
    </row>
    <row r="8" spans="2:16" ht="15.75">
      <c r="B8" s="404"/>
      <c r="C8" s="404"/>
      <c r="D8" s="405"/>
      <c r="E8" s="405"/>
      <c r="F8" s="405"/>
      <c r="G8" s="405"/>
      <c r="H8" s="405"/>
      <c r="I8" s="405"/>
      <c r="J8" s="404"/>
      <c r="K8" s="404"/>
      <c r="L8" s="404"/>
      <c r="M8" s="406"/>
      <c r="N8" s="405"/>
      <c r="O8" s="405"/>
      <c r="P8" s="400" t="s">
        <v>164</v>
      </c>
    </row>
    <row r="9" spans="2:16" ht="15.75" customHeight="1">
      <c r="B9" s="407"/>
      <c r="C9" s="408"/>
      <c r="D9" s="832" t="s">
        <v>287</v>
      </c>
      <c r="E9" s="833"/>
      <c r="F9" s="834"/>
      <c r="G9" s="851" t="s">
        <v>142</v>
      </c>
      <c r="H9" s="852"/>
      <c r="I9" s="853"/>
      <c r="J9" s="832" t="s">
        <v>288</v>
      </c>
      <c r="K9" s="833"/>
      <c r="L9" s="834"/>
      <c r="M9" s="832" t="s">
        <v>256</v>
      </c>
      <c r="N9" s="833"/>
      <c r="O9" s="834"/>
      <c r="P9" s="400" t="s">
        <v>164</v>
      </c>
    </row>
    <row r="10" spans="2:16" ht="15.75">
      <c r="B10" s="409"/>
      <c r="C10" s="410"/>
      <c r="D10" s="835"/>
      <c r="E10" s="836"/>
      <c r="F10" s="837"/>
      <c r="G10" s="854"/>
      <c r="H10" s="855"/>
      <c r="I10" s="856"/>
      <c r="J10" s="835"/>
      <c r="K10" s="836"/>
      <c r="L10" s="837"/>
      <c r="M10" s="835"/>
      <c r="N10" s="836"/>
      <c r="O10" s="837"/>
      <c r="P10" s="400" t="s">
        <v>164</v>
      </c>
    </row>
    <row r="11" spans="2:16" ht="3" customHeight="1">
      <c r="B11" s="409"/>
      <c r="C11" s="404"/>
      <c r="D11" s="409"/>
      <c r="E11" s="404"/>
      <c r="F11" s="404"/>
      <c r="G11" s="409"/>
      <c r="H11" s="404"/>
      <c r="I11" s="404"/>
      <c r="J11" s="409"/>
      <c r="K11" s="404"/>
      <c r="L11" s="404"/>
      <c r="M11" s="409"/>
      <c r="N11" s="404"/>
      <c r="O11" s="411"/>
      <c r="P11" s="400" t="s">
        <v>164</v>
      </c>
    </row>
    <row r="12" spans="2:16" ht="16.5" thickBot="1">
      <c r="B12" s="412" t="s">
        <v>38</v>
      </c>
      <c r="C12" s="413"/>
      <c r="D12" s="414" t="s">
        <v>150</v>
      </c>
      <c r="E12" s="415" t="s">
        <v>40</v>
      </c>
      <c r="F12" s="415" t="s">
        <v>152</v>
      </c>
      <c r="G12" s="414" t="s">
        <v>150</v>
      </c>
      <c r="H12" s="415" t="s">
        <v>40</v>
      </c>
      <c r="I12" s="415" t="s">
        <v>152</v>
      </c>
      <c r="J12" s="414" t="s">
        <v>150</v>
      </c>
      <c r="K12" s="415" t="s">
        <v>40</v>
      </c>
      <c r="L12" s="415" t="s">
        <v>152</v>
      </c>
      <c r="M12" s="414" t="s">
        <v>150</v>
      </c>
      <c r="N12" s="415" t="s">
        <v>40</v>
      </c>
      <c r="O12" s="416" t="s">
        <v>152</v>
      </c>
      <c r="P12" s="400" t="s">
        <v>164</v>
      </c>
    </row>
    <row r="13" spans="2:16" ht="15.75">
      <c r="B13" s="838" t="s">
        <v>188</v>
      </c>
      <c r="C13" s="839"/>
      <c r="D13" s="68">
        <v>413.1</v>
      </c>
      <c r="E13" s="69">
        <v>456.3</v>
      </c>
      <c r="F13" s="69">
        <v>98806.39021499999</v>
      </c>
      <c r="G13" s="417"/>
      <c r="H13" s="418"/>
      <c r="I13" s="418">
        <v>5000</v>
      </c>
      <c r="J13" s="417"/>
      <c r="K13" s="418"/>
      <c r="L13" s="418">
        <v>1200</v>
      </c>
      <c r="M13" s="417">
        <v>413.1</v>
      </c>
      <c r="N13" s="418">
        <v>456.3</v>
      </c>
      <c r="O13" s="419">
        <v>105006.39021499999</v>
      </c>
      <c r="P13" s="400" t="s">
        <v>164</v>
      </c>
    </row>
    <row r="14" spans="2:16" ht="15.75">
      <c r="B14" s="840" t="s">
        <v>189</v>
      </c>
      <c r="C14" s="841"/>
      <c r="D14" s="68">
        <v>45.900000000000006</v>
      </c>
      <c r="E14" s="69">
        <v>50.7</v>
      </c>
      <c r="F14" s="69">
        <v>10978.5</v>
      </c>
      <c r="G14" s="417">
        <v>10</v>
      </c>
      <c r="H14" s="418">
        <v>10</v>
      </c>
      <c r="I14" s="418"/>
      <c r="J14" s="417"/>
      <c r="K14" s="418"/>
      <c r="L14" s="418"/>
      <c r="M14" s="417">
        <v>55.900000000000006</v>
      </c>
      <c r="N14" s="418">
        <v>60.7</v>
      </c>
      <c r="O14" s="419">
        <v>10978.5</v>
      </c>
      <c r="P14" s="400" t="s">
        <v>164</v>
      </c>
    </row>
    <row r="15" spans="2:16" ht="9" customHeight="1">
      <c r="B15" s="409"/>
      <c r="C15" s="404" t="s">
        <v>151</v>
      </c>
      <c r="D15" s="409"/>
      <c r="E15" s="410"/>
      <c r="F15" s="410"/>
      <c r="G15" s="409"/>
      <c r="H15" s="410"/>
      <c r="I15" s="410"/>
      <c r="J15" s="409"/>
      <c r="K15" s="410"/>
      <c r="L15" s="410"/>
      <c r="M15" s="409"/>
      <c r="N15" s="410"/>
      <c r="O15" s="411"/>
      <c r="P15" s="400" t="s">
        <v>164</v>
      </c>
    </row>
    <row r="16" spans="2:16" ht="15.75">
      <c r="B16" s="842" t="s">
        <v>161</v>
      </c>
      <c r="C16" s="843"/>
      <c r="D16" s="420">
        <v>459</v>
      </c>
      <c r="E16" s="421">
        <v>507</v>
      </c>
      <c r="F16" s="422">
        <v>109784.89021499999</v>
      </c>
      <c r="G16" s="420">
        <v>10</v>
      </c>
      <c r="H16" s="421">
        <v>10</v>
      </c>
      <c r="I16" s="422">
        <v>5000</v>
      </c>
      <c r="J16" s="420">
        <v>0</v>
      </c>
      <c r="K16" s="421">
        <v>0</v>
      </c>
      <c r="L16" s="422">
        <v>1200</v>
      </c>
      <c r="M16" s="420">
        <v>469</v>
      </c>
      <c r="N16" s="421">
        <v>517</v>
      </c>
      <c r="O16" s="423">
        <v>115984.89021499999</v>
      </c>
      <c r="P16" s="400" t="s">
        <v>164</v>
      </c>
    </row>
    <row r="17" spans="2:29" ht="15.75">
      <c r="B17" s="844" t="s">
        <v>132</v>
      </c>
      <c r="C17" s="831"/>
      <c r="D17" s="424" t="s">
        <v>151</v>
      </c>
      <c r="E17" s="425">
        <v>184</v>
      </c>
      <c r="F17" s="425"/>
      <c r="G17" s="424"/>
      <c r="H17" s="425"/>
      <c r="I17" s="425"/>
      <c r="J17" s="424"/>
      <c r="K17" s="425"/>
      <c r="L17" s="425"/>
      <c r="M17" s="424"/>
      <c r="N17" s="425">
        <v>184</v>
      </c>
      <c r="O17" s="426"/>
      <c r="P17" s="400" t="s">
        <v>164</v>
      </c>
      <c r="Q17" s="402"/>
      <c r="R17" s="402"/>
      <c r="S17" s="402"/>
      <c r="T17" s="402"/>
      <c r="U17" s="402"/>
      <c r="V17" s="402"/>
      <c r="W17" s="402"/>
      <c r="X17" s="402"/>
      <c r="Y17" s="402"/>
      <c r="Z17" s="402"/>
      <c r="AA17" s="402"/>
      <c r="AB17" s="402"/>
      <c r="AC17" s="402"/>
    </row>
    <row r="18" spans="2:16" ht="15.75">
      <c r="B18" s="844" t="s">
        <v>131</v>
      </c>
      <c r="C18" s="831"/>
      <c r="D18" s="427"/>
      <c r="E18" s="428">
        <v>691</v>
      </c>
      <c r="F18" s="428"/>
      <c r="G18" s="427"/>
      <c r="H18" s="428">
        <v>10</v>
      </c>
      <c r="I18" s="428"/>
      <c r="J18" s="427"/>
      <c r="K18" s="428">
        <v>0</v>
      </c>
      <c r="L18" s="428"/>
      <c r="M18" s="427"/>
      <c r="N18" s="428">
        <v>701</v>
      </c>
      <c r="O18" s="429"/>
      <c r="P18" s="400" t="s">
        <v>164</v>
      </c>
    </row>
    <row r="19" spans="2:16" ht="15.75">
      <c r="B19" s="824" t="s">
        <v>133</v>
      </c>
      <c r="C19" s="825"/>
      <c r="D19" s="417"/>
      <c r="E19" s="418"/>
      <c r="F19" s="418"/>
      <c r="G19" s="417"/>
      <c r="H19" s="418"/>
      <c r="I19" s="418"/>
      <c r="J19" s="417"/>
      <c r="K19" s="418"/>
      <c r="L19" s="418"/>
      <c r="M19" s="417"/>
      <c r="N19" s="418"/>
      <c r="O19" s="419"/>
      <c r="P19" s="400" t="s">
        <v>164</v>
      </c>
    </row>
    <row r="20" spans="2:16" ht="15.75">
      <c r="B20" s="826" t="s">
        <v>45</v>
      </c>
      <c r="C20" s="827"/>
      <c r="D20" s="417"/>
      <c r="E20" s="418"/>
      <c r="F20" s="418"/>
      <c r="G20" s="417"/>
      <c r="H20" s="418"/>
      <c r="I20" s="418"/>
      <c r="J20" s="417"/>
      <c r="K20" s="418"/>
      <c r="L20" s="418"/>
      <c r="M20" s="417"/>
      <c r="N20" s="418">
        <v>0</v>
      </c>
      <c r="O20" s="419"/>
      <c r="P20" s="400" t="s">
        <v>164</v>
      </c>
    </row>
    <row r="21" spans="2:16" ht="15.75">
      <c r="B21" s="828" t="s">
        <v>95</v>
      </c>
      <c r="C21" s="829"/>
      <c r="D21" s="424"/>
      <c r="E21" s="425"/>
      <c r="F21" s="425"/>
      <c r="G21" s="424"/>
      <c r="H21" s="425"/>
      <c r="I21" s="425"/>
      <c r="J21" s="424"/>
      <c r="K21" s="425"/>
      <c r="L21" s="425"/>
      <c r="M21" s="424"/>
      <c r="N21" s="425">
        <v>0</v>
      </c>
      <c r="O21" s="426"/>
      <c r="P21" s="400" t="s">
        <v>164</v>
      </c>
    </row>
    <row r="22" spans="2:16" ht="15.75">
      <c r="B22" s="830" t="s">
        <v>134</v>
      </c>
      <c r="C22" s="831"/>
      <c r="D22" s="424"/>
      <c r="E22" s="425">
        <v>691</v>
      </c>
      <c r="F22" s="430"/>
      <c r="G22" s="424"/>
      <c r="H22" s="425">
        <v>10</v>
      </c>
      <c r="I22" s="430"/>
      <c r="J22" s="424"/>
      <c r="K22" s="425">
        <v>0</v>
      </c>
      <c r="L22" s="430"/>
      <c r="M22" s="424"/>
      <c r="N22" s="425">
        <v>701</v>
      </c>
      <c r="O22" s="431"/>
      <c r="P22" s="400" t="s">
        <v>164</v>
      </c>
    </row>
    <row r="23" spans="3:16" ht="15.75">
      <c r="C23" s="404"/>
      <c r="D23" s="404"/>
      <c r="E23" s="404"/>
      <c r="F23" s="404"/>
      <c r="G23" s="404"/>
      <c r="H23" s="404"/>
      <c r="I23" s="404"/>
      <c r="J23" s="404"/>
      <c r="K23" s="404"/>
      <c r="L23" s="404"/>
      <c r="M23" s="404"/>
      <c r="N23" s="404"/>
      <c r="O23" s="404"/>
      <c r="P23" s="400" t="s">
        <v>164</v>
      </c>
    </row>
    <row r="24" spans="2:16" ht="15.75">
      <c r="B24" s="401" t="s">
        <v>304</v>
      </c>
      <c r="P24" s="400" t="s">
        <v>164</v>
      </c>
    </row>
    <row r="25" spans="2:16" ht="15" customHeight="1">
      <c r="B25" s="401" t="s">
        <v>303</v>
      </c>
      <c r="P25" s="400" t="s">
        <v>164</v>
      </c>
    </row>
    <row r="26" spans="2:18" s="485" customFormat="1" ht="15" customHeight="1">
      <c r="B26" s="401"/>
      <c r="C26" s="401"/>
      <c r="D26" s="401"/>
      <c r="E26" s="401"/>
      <c r="F26" s="401"/>
      <c r="G26" s="401"/>
      <c r="H26" s="401"/>
      <c r="I26" s="401"/>
      <c r="J26" s="401"/>
      <c r="K26" s="401"/>
      <c r="L26" s="401"/>
      <c r="M26" s="401"/>
      <c r="N26" s="401"/>
      <c r="O26" s="401"/>
      <c r="P26" s="400" t="s">
        <v>164</v>
      </c>
      <c r="Q26" s="401"/>
      <c r="R26" s="401"/>
    </row>
    <row r="27" spans="2:16" ht="15.75">
      <c r="B27" s="401" t="s">
        <v>305</v>
      </c>
      <c r="P27" s="400" t="s">
        <v>164</v>
      </c>
    </row>
    <row r="28" spans="2:16" ht="15.75">
      <c r="B28" s="401" t="s">
        <v>306</v>
      </c>
      <c r="P28" s="400" t="s">
        <v>9</v>
      </c>
    </row>
  </sheetData>
  <sheetProtection/>
  <mergeCells count="18">
    <mergeCell ref="B1:O1"/>
    <mergeCell ref="B3:O3"/>
    <mergeCell ref="B4:O4"/>
    <mergeCell ref="B5:O5"/>
    <mergeCell ref="B6:O6"/>
    <mergeCell ref="D9:F10"/>
    <mergeCell ref="G9:I10"/>
    <mergeCell ref="J9:L10"/>
    <mergeCell ref="B19:C19"/>
    <mergeCell ref="B20:C20"/>
    <mergeCell ref="B21:C21"/>
    <mergeCell ref="B22:C22"/>
    <mergeCell ref="M9:O10"/>
    <mergeCell ref="B13:C13"/>
    <mergeCell ref="B14:C14"/>
    <mergeCell ref="B16:C16"/>
    <mergeCell ref="B17:C17"/>
    <mergeCell ref="B18:C18"/>
  </mergeCells>
  <printOptions horizontalCentered="1"/>
  <pageMargins left="0.5" right="0.5" top="0.5" bottom="0.55" header="0" footer="0"/>
  <pageSetup firstPageNumber="2" useFirstPageNumber="1" fitToHeight="1" fitToWidth="1" horizontalDpi="300" verticalDpi="300" orientation="landscape" scale="97" r:id="rId1"/>
  <headerFooter alignWithMargins="0">
    <oddFooter>&amp;C&amp;"Times New Roman,Regular"Exhibit F - Crosswalk of 2009 Availability</oddFooter>
  </headerFooter>
</worksheet>
</file>

<file path=xl/worksheets/sheet7.xml><?xml version="1.0" encoding="utf-8"?>
<worksheet xmlns="http://schemas.openxmlformats.org/spreadsheetml/2006/main" xmlns:r="http://schemas.openxmlformats.org/officeDocument/2006/relationships">
  <sheetPr codeName="Sheet20">
    <pageSetUpPr fitToPage="1"/>
  </sheetPr>
  <dimension ref="A1:AH40"/>
  <sheetViews>
    <sheetView zoomScaleSheetLayoutView="115" zoomScalePageLayoutView="0" workbookViewId="0" topLeftCell="A1">
      <selection activeCell="A3" sqref="A3:T3"/>
    </sheetView>
  </sheetViews>
  <sheetFormatPr defaultColWidth="8.88671875" defaultRowHeight="15"/>
  <cols>
    <col min="2" max="2" width="9.88671875" style="0" customWidth="1"/>
    <col min="4" max="4" width="8.77734375" style="0" customWidth="1"/>
    <col min="5" max="5" width="10.3359375" style="187" customWidth="1"/>
    <col min="6" max="17" width="0" style="0" hidden="1" customWidth="1"/>
  </cols>
  <sheetData>
    <row r="1" spans="1:21" ht="20.25">
      <c r="A1" s="884" t="s">
        <v>219</v>
      </c>
      <c r="B1" s="885"/>
      <c r="C1" s="885"/>
      <c r="D1" s="885"/>
      <c r="E1" s="176"/>
      <c r="F1" s="176"/>
      <c r="G1" s="176"/>
      <c r="H1" s="176"/>
      <c r="I1" s="176"/>
      <c r="J1" s="176"/>
      <c r="K1" s="176"/>
      <c r="L1" s="176"/>
      <c r="M1" s="176"/>
      <c r="N1" s="176"/>
      <c r="O1" s="176"/>
      <c r="P1" s="176"/>
      <c r="Q1" s="176"/>
      <c r="R1" s="176"/>
      <c r="S1" s="176"/>
      <c r="T1" s="336"/>
      <c r="U1" s="211" t="s">
        <v>164</v>
      </c>
    </row>
    <row r="2" spans="1:21" ht="15.75">
      <c r="A2" s="176"/>
      <c r="B2" s="176"/>
      <c r="C2" s="176"/>
      <c r="D2" s="176"/>
      <c r="E2" s="176"/>
      <c r="F2" s="176"/>
      <c r="G2" s="176"/>
      <c r="H2" s="176"/>
      <c r="I2" s="176"/>
      <c r="J2" s="176"/>
      <c r="K2" s="176"/>
      <c r="L2" s="176"/>
      <c r="M2" s="176"/>
      <c r="N2" s="176"/>
      <c r="O2" s="176"/>
      <c r="P2" s="176"/>
      <c r="Q2" s="176"/>
      <c r="R2" s="176"/>
      <c r="S2" s="176"/>
      <c r="T2" s="336"/>
      <c r="U2" s="211" t="s">
        <v>164</v>
      </c>
    </row>
    <row r="3" spans="1:21" s="14" customFormat="1" ht="18.75">
      <c r="A3" s="886" t="s">
        <v>255</v>
      </c>
      <c r="B3" s="887"/>
      <c r="C3" s="887"/>
      <c r="D3" s="887"/>
      <c r="E3" s="887"/>
      <c r="F3" s="887"/>
      <c r="G3" s="887"/>
      <c r="H3" s="887"/>
      <c r="I3" s="887"/>
      <c r="J3" s="887"/>
      <c r="K3" s="887"/>
      <c r="L3" s="887"/>
      <c r="M3" s="887"/>
      <c r="N3" s="887"/>
      <c r="O3" s="887"/>
      <c r="P3" s="887"/>
      <c r="Q3" s="887"/>
      <c r="R3" s="887"/>
      <c r="S3" s="887"/>
      <c r="T3" s="887"/>
      <c r="U3" s="209" t="s">
        <v>164</v>
      </c>
    </row>
    <row r="4" spans="1:21" s="14" customFormat="1" ht="15.75">
      <c r="A4" s="888" t="str">
        <f>+'B. Summary of Requirements '!A5</f>
        <v>Environment &amp; Natural Resources Division</v>
      </c>
      <c r="B4" s="889"/>
      <c r="C4" s="889"/>
      <c r="D4" s="889"/>
      <c r="E4" s="889"/>
      <c r="F4" s="889"/>
      <c r="G4" s="889"/>
      <c r="H4" s="889"/>
      <c r="I4" s="889"/>
      <c r="J4" s="889"/>
      <c r="K4" s="889"/>
      <c r="L4" s="889"/>
      <c r="M4" s="889"/>
      <c r="N4" s="889"/>
      <c r="O4" s="889"/>
      <c r="P4" s="889"/>
      <c r="Q4" s="889"/>
      <c r="R4" s="889"/>
      <c r="S4" s="889"/>
      <c r="T4" s="889"/>
      <c r="U4" s="209" t="s">
        <v>164</v>
      </c>
    </row>
    <row r="5" spans="1:21" s="14" customFormat="1" ht="15.75">
      <c r="A5" s="888" t="str">
        <f>+'B. Summary of Requirements '!A6</f>
        <v>Salaries and Expenses</v>
      </c>
      <c r="B5" s="890"/>
      <c r="C5" s="890"/>
      <c r="D5" s="890"/>
      <c r="E5" s="890"/>
      <c r="F5" s="890"/>
      <c r="G5" s="890"/>
      <c r="H5" s="890"/>
      <c r="I5" s="890"/>
      <c r="J5" s="890"/>
      <c r="K5" s="890"/>
      <c r="L5" s="890"/>
      <c r="M5" s="890"/>
      <c r="N5" s="890"/>
      <c r="O5" s="890"/>
      <c r="P5" s="890"/>
      <c r="Q5" s="890"/>
      <c r="R5" s="890"/>
      <c r="S5" s="890"/>
      <c r="T5" s="890"/>
      <c r="U5" s="209" t="s">
        <v>164</v>
      </c>
    </row>
    <row r="6" spans="1:21" s="14" customFormat="1" ht="15.75">
      <c r="A6" s="891" t="s">
        <v>126</v>
      </c>
      <c r="B6" s="892"/>
      <c r="C6" s="892"/>
      <c r="D6" s="892"/>
      <c r="E6" s="892"/>
      <c r="F6" s="892"/>
      <c r="G6" s="892"/>
      <c r="H6" s="892"/>
      <c r="I6" s="892"/>
      <c r="J6" s="892"/>
      <c r="K6" s="892"/>
      <c r="L6" s="892"/>
      <c r="M6" s="892"/>
      <c r="N6" s="892"/>
      <c r="O6" s="892"/>
      <c r="P6" s="892"/>
      <c r="Q6" s="892"/>
      <c r="R6" s="892"/>
      <c r="S6" s="892"/>
      <c r="T6" s="892"/>
      <c r="U6" s="209" t="s">
        <v>164</v>
      </c>
    </row>
    <row r="7" spans="1:21" s="14" customFormat="1" ht="15.75">
      <c r="A7" s="432"/>
      <c r="B7" s="432"/>
      <c r="C7" s="432"/>
      <c r="D7" s="432"/>
      <c r="E7" s="432"/>
      <c r="F7" s="433"/>
      <c r="G7" s="433"/>
      <c r="H7" s="433"/>
      <c r="I7" s="433"/>
      <c r="J7" s="433"/>
      <c r="K7" s="433"/>
      <c r="L7" s="433"/>
      <c r="M7" s="433"/>
      <c r="N7" s="433"/>
      <c r="O7" s="432"/>
      <c r="P7" s="432"/>
      <c r="Q7" s="432"/>
      <c r="R7" s="432"/>
      <c r="S7" s="432"/>
      <c r="T7" s="432"/>
      <c r="U7" s="209" t="s">
        <v>164</v>
      </c>
    </row>
    <row r="8" spans="1:21" s="14" customFormat="1" ht="15.75">
      <c r="A8" s="432"/>
      <c r="B8" s="432"/>
      <c r="C8" s="433"/>
      <c r="D8" s="433"/>
      <c r="E8" s="433"/>
      <c r="F8" s="433"/>
      <c r="G8" s="433"/>
      <c r="H8" s="433"/>
      <c r="I8" s="433"/>
      <c r="J8" s="433"/>
      <c r="K8" s="433"/>
      <c r="L8" s="433"/>
      <c r="M8" s="433"/>
      <c r="N8" s="433"/>
      <c r="O8" s="432"/>
      <c r="P8" s="432"/>
      <c r="Q8" s="432"/>
      <c r="R8" s="432"/>
      <c r="S8" s="433"/>
      <c r="T8" s="433"/>
      <c r="U8" s="209" t="s">
        <v>164</v>
      </c>
    </row>
    <row r="9" spans="1:21" s="217" customFormat="1" ht="16.5" customHeight="1">
      <c r="A9" s="434"/>
      <c r="B9" s="435"/>
      <c r="C9" s="872" t="s">
        <v>253</v>
      </c>
      <c r="D9" s="873"/>
      <c r="E9" s="874"/>
      <c r="F9" s="893" t="s">
        <v>141</v>
      </c>
      <c r="G9" s="894"/>
      <c r="H9" s="895"/>
      <c r="I9" s="893" t="s">
        <v>142</v>
      </c>
      <c r="J9" s="894"/>
      <c r="K9" s="895"/>
      <c r="L9" s="872" t="s">
        <v>7</v>
      </c>
      <c r="M9" s="873"/>
      <c r="N9" s="874"/>
      <c r="O9" s="872" t="s">
        <v>8</v>
      </c>
      <c r="P9" s="873"/>
      <c r="Q9" s="874"/>
      <c r="R9" s="872" t="s">
        <v>256</v>
      </c>
      <c r="S9" s="873"/>
      <c r="T9" s="874"/>
      <c r="U9" s="216" t="s">
        <v>164</v>
      </c>
    </row>
    <row r="10" spans="1:21" s="217" customFormat="1" ht="15.75">
      <c r="A10" s="436"/>
      <c r="B10" s="437"/>
      <c r="C10" s="875"/>
      <c r="D10" s="876"/>
      <c r="E10" s="877"/>
      <c r="F10" s="896"/>
      <c r="G10" s="897"/>
      <c r="H10" s="898"/>
      <c r="I10" s="896"/>
      <c r="J10" s="897"/>
      <c r="K10" s="898"/>
      <c r="L10" s="875"/>
      <c r="M10" s="876"/>
      <c r="N10" s="877"/>
      <c r="O10" s="875"/>
      <c r="P10" s="876"/>
      <c r="Q10" s="877"/>
      <c r="R10" s="875"/>
      <c r="S10" s="876"/>
      <c r="T10" s="877"/>
      <c r="U10" s="216" t="s">
        <v>164</v>
      </c>
    </row>
    <row r="11" spans="1:21" s="217" customFormat="1" ht="15" customHeight="1">
      <c r="A11" s="436"/>
      <c r="B11" s="438"/>
      <c r="C11" s="436"/>
      <c r="D11" s="438"/>
      <c r="E11" s="438"/>
      <c r="F11" s="436"/>
      <c r="G11" s="438"/>
      <c r="H11" s="438"/>
      <c r="I11" s="436"/>
      <c r="J11" s="438"/>
      <c r="K11" s="438"/>
      <c r="L11" s="436"/>
      <c r="M11" s="438"/>
      <c r="N11" s="438"/>
      <c r="O11" s="436"/>
      <c r="P11" s="438"/>
      <c r="Q11" s="438"/>
      <c r="R11" s="436"/>
      <c r="S11" s="438"/>
      <c r="T11" s="439"/>
      <c r="U11" s="216" t="s">
        <v>164</v>
      </c>
    </row>
    <row r="12" spans="1:21" s="217" customFormat="1" ht="16.5" thickBot="1">
      <c r="A12" s="440" t="s">
        <v>38</v>
      </c>
      <c r="B12" s="441"/>
      <c r="C12" s="442" t="s">
        <v>150</v>
      </c>
      <c r="D12" s="443" t="s">
        <v>40</v>
      </c>
      <c r="E12" s="443" t="s">
        <v>152</v>
      </c>
      <c r="F12" s="442" t="s">
        <v>150</v>
      </c>
      <c r="G12" s="443" t="s">
        <v>40</v>
      </c>
      <c r="H12" s="443" t="s">
        <v>152</v>
      </c>
      <c r="I12" s="442" t="s">
        <v>150</v>
      </c>
      <c r="J12" s="443" t="s">
        <v>40</v>
      </c>
      <c r="K12" s="443" t="s">
        <v>152</v>
      </c>
      <c r="L12" s="442" t="s">
        <v>150</v>
      </c>
      <c r="M12" s="443" t="s">
        <v>40</v>
      </c>
      <c r="N12" s="443" t="s">
        <v>152</v>
      </c>
      <c r="O12" s="442" t="s">
        <v>150</v>
      </c>
      <c r="P12" s="443" t="s">
        <v>40</v>
      </c>
      <c r="Q12" s="443" t="s">
        <v>152</v>
      </c>
      <c r="R12" s="442" t="s">
        <v>150</v>
      </c>
      <c r="S12" s="443" t="s">
        <v>40</v>
      </c>
      <c r="T12" s="444" t="s">
        <v>152</v>
      </c>
      <c r="U12" s="216" t="s">
        <v>164</v>
      </c>
    </row>
    <row r="13" spans="1:21" s="14" customFormat="1" ht="15.75">
      <c r="A13" s="878" t="s">
        <v>188</v>
      </c>
      <c r="B13" s="879"/>
      <c r="C13" s="445">
        <f>+'B. Summary of Requirements '!K56</f>
        <v>413.1</v>
      </c>
      <c r="D13" s="446">
        <f>+'B. Summary of Requirements '!L56</f>
        <v>456.3</v>
      </c>
      <c r="E13" s="446">
        <f>+'B. Summary of Requirements '!M56</f>
        <v>98806.39021499999</v>
      </c>
      <c r="F13" s="445"/>
      <c r="G13" s="446"/>
      <c r="H13" s="446"/>
      <c r="I13" s="445"/>
      <c r="J13" s="446"/>
      <c r="K13" s="446"/>
      <c r="L13" s="445"/>
      <c r="M13" s="446"/>
      <c r="N13" s="446"/>
      <c r="O13" s="445"/>
      <c r="P13" s="446"/>
      <c r="Q13" s="446"/>
      <c r="R13" s="445">
        <f aca="true" t="shared" si="0" ref="R13:T14">C13+F13+I13+L13+O13</f>
        <v>413.1</v>
      </c>
      <c r="S13" s="446">
        <f t="shared" si="0"/>
        <v>456.3</v>
      </c>
      <c r="T13" s="447">
        <f t="shared" si="0"/>
        <v>98806.39021499999</v>
      </c>
      <c r="U13" s="209" t="s">
        <v>164</v>
      </c>
    </row>
    <row r="14" spans="1:21" s="14" customFormat="1" ht="15.75">
      <c r="A14" s="880" t="s">
        <v>189</v>
      </c>
      <c r="B14" s="881"/>
      <c r="C14" s="445">
        <f>+'B. Summary of Requirements '!K57</f>
        <v>45.900000000000006</v>
      </c>
      <c r="D14" s="446">
        <f>+'B. Summary of Requirements '!L57</f>
        <v>50.7</v>
      </c>
      <c r="E14" s="446">
        <f>+'B. Summary of Requirements '!M57</f>
        <v>10978.5</v>
      </c>
      <c r="F14" s="445"/>
      <c r="G14" s="446"/>
      <c r="H14" s="446"/>
      <c r="I14" s="445"/>
      <c r="J14" s="446"/>
      <c r="K14" s="446"/>
      <c r="L14" s="445"/>
      <c r="M14" s="446"/>
      <c r="N14" s="446"/>
      <c r="O14" s="445"/>
      <c r="P14" s="446"/>
      <c r="Q14" s="446"/>
      <c r="R14" s="445">
        <f t="shared" si="0"/>
        <v>45.900000000000006</v>
      </c>
      <c r="S14" s="446">
        <f t="shared" si="0"/>
        <v>50.7</v>
      </c>
      <c r="T14" s="447">
        <f t="shared" si="0"/>
        <v>10978.5</v>
      </c>
      <c r="U14" s="209" t="s">
        <v>164</v>
      </c>
    </row>
    <row r="15" spans="1:21" s="217" customFormat="1" ht="15.75">
      <c r="A15" s="882" t="s">
        <v>161</v>
      </c>
      <c r="B15" s="883"/>
      <c r="C15" s="448">
        <f aca="true" t="shared" si="1" ref="C15:T15">SUM(C13:C14)</f>
        <v>459</v>
      </c>
      <c r="D15" s="449">
        <f t="shared" si="1"/>
        <v>507</v>
      </c>
      <c r="E15" s="449">
        <f t="shared" si="1"/>
        <v>109784.89021499999</v>
      </c>
      <c r="F15" s="448">
        <f t="shared" si="1"/>
        <v>0</v>
      </c>
      <c r="G15" s="449">
        <f t="shared" si="1"/>
        <v>0</v>
      </c>
      <c r="H15" s="450">
        <f t="shared" si="1"/>
        <v>0</v>
      </c>
      <c r="I15" s="448">
        <f t="shared" si="1"/>
        <v>0</v>
      </c>
      <c r="J15" s="449">
        <f t="shared" si="1"/>
        <v>0</v>
      </c>
      <c r="K15" s="449">
        <f t="shared" si="1"/>
        <v>0</v>
      </c>
      <c r="L15" s="448">
        <f t="shared" si="1"/>
        <v>0</v>
      </c>
      <c r="M15" s="449">
        <f t="shared" si="1"/>
        <v>0</v>
      </c>
      <c r="N15" s="449">
        <f t="shared" si="1"/>
        <v>0</v>
      </c>
      <c r="O15" s="448">
        <f t="shared" si="1"/>
        <v>0</v>
      </c>
      <c r="P15" s="449">
        <f t="shared" si="1"/>
        <v>0</v>
      </c>
      <c r="Q15" s="449">
        <f t="shared" si="1"/>
        <v>0</v>
      </c>
      <c r="R15" s="448">
        <f t="shared" si="1"/>
        <v>459</v>
      </c>
      <c r="S15" s="449">
        <f t="shared" si="1"/>
        <v>507</v>
      </c>
      <c r="T15" s="451">
        <f t="shared" si="1"/>
        <v>109784.89021499999</v>
      </c>
      <c r="U15" s="216" t="s">
        <v>164</v>
      </c>
    </row>
    <row r="16" spans="1:34" s="14" customFormat="1" ht="15.75">
      <c r="A16" s="867" t="s">
        <v>132</v>
      </c>
      <c r="B16" s="868"/>
      <c r="C16" s="452"/>
      <c r="D16" s="453">
        <v>184</v>
      </c>
      <c r="E16" s="453"/>
      <c r="F16" s="452"/>
      <c r="G16" s="453"/>
      <c r="H16" s="453"/>
      <c r="I16" s="452"/>
      <c r="J16" s="453"/>
      <c r="K16" s="453"/>
      <c r="L16" s="452"/>
      <c r="M16" s="453"/>
      <c r="N16" s="453"/>
      <c r="O16" s="452"/>
      <c r="P16" s="453"/>
      <c r="Q16" s="453"/>
      <c r="R16" s="452"/>
      <c r="S16" s="453">
        <f>D16+G16+J16+M16+P16</f>
        <v>184</v>
      </c>
      <c r="T16" s="454"/>
      <c r="U16" s="209" t="s">
        <v>164</v>
      </c>
      <c r="V16" s="19"/>
      <c r="W16" s="19"/>
      <c r="X16" s="19"/>
      <c r="Y16" s="19"/>
      <c r="Z16" s="19"/>
      <c r="AA16" s="19"/>
      <c r="AB16" s="19"/>
      <c r="AC16" s="19"/>
      <c r="AD16" s="19"/>
      <c r="AE16" s="19"/>
      <c r="AF16" s="19"/>
      <c r="AG16" s="19"/>
      <c r="AH16" s="19"/>
    </row>
    <row r="17" spans="1:21" s="14" customFormat="1" ht="15.75">
      <c r="A17" s="867" t="s">
        <v>131</v>
      </c>
      <c r="B17" s="868"/>
      <c r="C17" s="455"/>
      <c r="D17" s="456">
        <f>SUM(D15:D16)</f>
        <v>691</v>
      </c>
      <c r="E17" s="456"/>
      <c r="F17" s="455"/>
      <c r="G17" s="456">
        <f>+G15+G16</f>
        <v>0</v>
      </c>
      <c r="H17" s="456"/>
      <c r="I17" s="455"/>
      <c r="J17" s="456">
        <f>+J15+J16</f>
        <v>0</v>
      </c>
      <c r="K17" s="456"/>
      <c r="L17" s="455"/>
      <c r="M17" s="456">
        <f>+M15+M16</f>
        <v>0</v>
      </c>
      <c r="N17" s="456"/>
      <c r="O17" s="455"/>
      <c r="P17" s="456">
        <f>+P15+P16</f>
        <v>0</v>
      </c>
      <c r="Q17" s="456"/>
      <c r="R17" s="455"/>
      <c r="S17" s="456">
        <f>SUM(S15:S16)</f>
        <v>691</v>
      </c>
      <c r="T17" s="457"/>
      <c r="U17" s="209" t="s">
        <v>164</v>
      </c>
    </row>
    <row r="18" spans="1:21" s="14" customFormat="1" ht="15.75">
      <c r="A18" s="861" t="s">
        <v>133</v>
      </c>
      <c r="B18" s="862"/>
      <c r="C18" s="445"/>
      <c r="D18" s="446"/>
      <c r="E18" s="446"/>
      <c r="F18" s="445"/>
      <c r="G18" s="446"/>
      <c r="H18" s="446"/>
      <c r="I18" s="445"/>
      <c r="J18" s="446"/>
      <c r="K18" s="446"/>
      <c r="L18" s="445"/>
      <c r="M18" s="446"/>
      <c r="N18" s="446"/>
      <c r="O18" s="445"/>
      <c r="P18" s="446"/>
      <c r="Q18" s="446"/>
      <c r="R18" s="445"/>
      <c r="S18" s="446"/>
      <c r="T18" s="447"/>
      <c r="U18" s="209" t="s">
        <v>164</v>
      </c>
    </row>
    <row r="19" spans="1:21" s="14" customFormat="1" ht="15.75">
      <c r="A19" s="863" t="s">
        <v>45</v>
      </c>
      <c r="B19" s="864"/>
      <c r="C19" s="445"/>
      <c r="D19" s="446"/>
      <c r="E19" s="446"/>
      <c r="F19" s="445"/>
      <c r="G19" s="446"/>
      <c r="H19" s="446"/>
      <c r="I19" s="445"/>
      <c r="J19" s="446"/>
      <c r="K19" s="446"/>
      <c r="L19" s="445"/>
      <c r="M19" s="446"/>
      <c r="N19" s="446"/>
      <c r="O19" s="445"/>
      <c r="P19" s="446"/>
      <c r="Q19" s="446"/>
      <c r="R19" s="445"/>
      <c r="S19" s="446">
        <f>D19+G19+J19+M19+P19</f>
        <v>0</v>
      </c>
      <c r="T19" s="447"/>
      <c r="U19" s="209" t="s">
        <v>164</v>
      </c>
    </row>
    <row r="20" spans="1:21" s="14" customFormat="1" ht="15.75">
      <c r="A20" s="865" t="s">
        <v>95</v>
      </c>
      <c r="B20" s="866"/>
      <c r="C20" s="452"/>
      <c r="D20" s="453"/>
      <c r="E20" s="453"/>
      <c r="F20" s="452"/>
      <c r="G20" s="453"/>
      <c r="H20" s="453"/>
      <c r="I20" s="452"/>
      <c r="J20" s="453"/>
      <c r="K20" s="453"/>
      <c r="L20" s="452"/>
      <c r="M20" s="453"/>
      <c r="N20" s="453"/>
      <c r="O20" s="452"/>
      <c r="P20" s="453"/>
      <c r="Q20" s="453"/>
      <c r="R20" s="452"/>
      <c r="S20" s="453">
        <f>D20+G20+J20+M20+P20</f>
        <v>0</v>
      </c>
      <c r="T20" s="454"/>
      <c r="U20" s="209" t="s">
        <v>164</v>
      </c>
    </row>
    <row r="21" spans="1:21" s="14" customFormat="1" ht="15.75">
      <c r="A21" s="867" t="s">
        <v>134</v>
      </c>
      <c r="B21" s="868"/>
      <c r="C21" s="452"/>
      <c r="D21" s="453">
        <f>D20+D19+D17</f>
        <v>691</v>
      </c>
      <c r="E21" s="453"/>
      <c r="F21" s="452"/>
      <c r="G21" s="453">
        <f>G20+G19+G17</f>
        <v>0</v>
      </c>
      <c r="H21" s="453"/>
      <c r="I21" s="452"/>
      <c r="J21" s="453">
        <f>J20+J19+J17</f>
        <v>0</v>
      </c>
      <c r="K21" s="453"/>
      <c r="L21" s="452"/>
      <c r="M21" s="453">
        <f>M20+M19+M17</f>
        <v>0</v>
      </c>
      <c r="N21" s="453"/>
      <c r="O21" s="452"/>
      <c r="P21" s="453">
        <f>P20+P19+P17</f>
        <v>0</v>
      </c>
      <c r="Q21" s="453"/>
      <c r="R21" s="452"/>
      <c r="S21" s="453">
        <f>S20+S19+S17</f>
        <v>691</v>
      </c>
      <c r="T21" s="454"/>
      <c r="U21" s="209" t="s">
        <v>164</v>
      </c>
    </row>
    <row r="22" spans="1:21" s="14" customFormat="1" ht="15.75">
      <c r="A22" s="9"/>
      <c r="B22" s="9"/>
      <c r="C22" s="9"/>
      <c r="D22" s="9"/>
      <c r="E22" s="9"/>
      <c r="F22" s="9"/>
      <c r="G22" s="9"/>
      <c r="H22" s="9"/>
      <c r="I22" s="9"/>
      <c r="J22" s="9"/>
      <c r="K22" s="9"/>
      <c r="L22" s="9"/>
      <c r="M22" s="9"/>
      <c r="N22" s="9"/>
      <c r="O22" s="9"/>
      <c r="P22" s="9"/>
      <c r="Q22" s="9"/>
      <c r="R22" s="9"/>
      <c r="S22" s="9"/>
      <c r="T22" s="9"/>
      <c r="U22" s="209" t="s">
        <v>164</v>
      </c>
    </row>
    <row r="23" spans="1:21" s="14" customFormat="1" ht="15.75">
      <c r="A23" s="869"/>
      <c r="B23" s="869"/>
      <c r="C23" s="869"/>
      <c r="D23" s="869"/>
      <c r="E23" s="869"/>
      <c r="F23" s="869"/>
      <c r="G23" s="869"/>
      <c r="H23" s="869"/>
      <c r="I23" s="869"/>
      <c r="J23" s="869"/>
      <c r="K23" s="869"/>
      <c r="L23" s="869"/>
      <c r="M23" s="869"/>
      <c r="N23" s="869"/>
      <c r="O23" s="869"/>
      <c r="P23" s="869"/>
      <c r="Q23" s="869"/>
      <c r="R23" s="869"/>
      <c r="S23" s="869"/>
      <c r="T23" s="869"/>
      <c r="U23" s="209"/>
    </row>
    <row r="24" spans="1:21" s="14" customFormat="1" ht="15.75">
      <c r="A24" s="9"/>
      <c r="B24" s="9"/>
      <c r="C24" s="9"/>
      <c r="D24" s="9"/>
      <c r="E24" s="9"/>
      <c r="F24" s="9"/>
      <c r="G24" s="9"/>
      <c r="H24" s="9"/>
      <c r="I24" s="9"/>
      <c r="J24" s="9"/>
      <c r="K24" s="9"/>
      <c r="L24" s="9"/>
      <c r="M24" s="9"/>
      <c r="N24" s="9"/>
      <c r="O24" s="9"/>
      <c r="P24" s="9"/>
      <c r="Q24" s="9"/>
      <c r="R24" s="9"/>
      <c r="S24" s="9"/>
      <c r="T24" s="9"/>
      <c r="U24" s="210"/>
    </row>
    <row r="25" spans="1:21" s="14" customFormat="1" ht="15.75" hidden="1">
      <c r="A25" s="218"/>
      <c r="B25" s="218"/>
      <c r="C25" s="218"/>
      <c r="D25" s="218"/>
      <c r="E25" s="218"/>
      <c r="F25" s="218"/>
      <c r="G25" s="218"/>
      <c r="H25" s="218"/>
      <c r="I25" s="218"/>
      <c r="J25" s="218"/>
      <c r="K25" s="218"/>
      <c r="L25" s="8"/>
      <c r="M25" s="8"/>
      <c r="N25" s="8"/>
      <c r="O25" s="8"/>
      <c r="P25" s="8"/>
      <c r="Q25" s="8"/>
      <c r="R25" s="8"/>
      <c r="S25" s="8"/>
      <c r="T25" s="8"/>
      <c r="U25" s="210"/>
    </row>
    <row r="26" spans="1:21" s="14" customFormat="1" ht="15.75" hidden="1">
      <c r="A26" s="218"/>
      <c r="B26" s="218"/>
      <c r="C26" s="218"/>
      <c r="D26" s="218"/>
      <c r="E26" s="218"/>
      <c r="F26" s="218"/>
      <c r="G26" s="218"/>
      <c r="H26" s="218"/>
      <c r="I26" s="218"/>
      <c r="J26" s="218"/>
      <c r="K26" s="218"/>
      <c r="L26" s="8"/>
      <c r="M26" s="8"/>
      <c r="N26" s="8"/>
      <c r="O26" s="8"/>
      <c r="P26" s="8"/>
      <c r="Q26" s="8"/>
      <c r="R26" s="8"/>
      <c r="S26" s="8"/>
      <c r="T26" s="8"/>
      <c r="U26" s="210"/>
    </row>
    <row r="27" spans="1:21" s="14" customFormat="1" ht="15.75" hidden="1">
      <c r="A27" s="870" t="s">
        <v>146</v>
      </c>
      <c r="B27" s="871"/>
      <c r="C27" s="871"/>
      <c r="D27" s="871"/>
      <c r="E27" s="871"/>
      <c r="F27" s="871"/>
      <c r="G27" s="871"/>
      <c r="H27" s="871"/>
      <c r="I27" s="871"/>
      <c r="J27" s="871"/>
      <c r="K27" s="871"/>
      <c r="L27" s="871"/>
      <c r="M27" s="871"/>
      <c r="N27" s="871"/>
      <c r="O27" s="871"/>
      <c r="P27" s="871"/>
      <c r="Q27" s="871"/>
      <c r="R27" s="871"/>
      <c r="S27" s="871"/>
      <c r="T27" s="871"/>
      <c r="U27" s="210"/>
    </row>
    <row r="28" spans="1:21" s="14" customFormat="1" ht="15.75" hidden="1">
      <c r="A28" s="219"/>
      <c r="B28" s="220"/>
      <c r="C28" s="220"/>
      <c r="D28" s="220"/>
      <c r="E28" s="220"/>
      <c r="F28" s="220"/>
      <c r="G28" s="220"/>
      <c r="H28" s="220"/>
      <c r="I28" s="220"/>
      <c r="J28" s="220"/>
      <c r="K28" s="220"/>
      <c r="L28" s="220"/>
      <c r="M28" s="220"/>
      <c r="N28" s="220"/>
      <c r="O28" s="220"/>
      <c r="P28" s="220"/>
      <c r="Q28" s="220"/>
      <c r="R28" s="220"/>
      <c r="S28" s="220"/>
      <c r="T28" s="220"/>
      <c r="U28" s="210"/>
    </row>
    <row r="29" spans="1:21" s="14" customFormat="1" ht="15.75" hidden="1">
      <c r="A29" s="857" t="s">
        <v>171</v>
      </c>
      <c r="B29" s="858"/>
      <c r="C29" s="858"/>
      <c r="D29" s="858"/>
      <c r="E29" s="858"/>
      <c r="F29" s="858"/>
      <c r="G29" s="858"/>
      <c r="H29" s="858"/>
      <c r="I29" s="858"/>
      <c r="J29" s="858"/>
      <c r="K29" s="858"/>
      <c r="L29" s="858"/>
      <c r="M29" s="858"/>
      <c r="N29" s="858"/>
      <c r="O29" s="858"/>
      <c r="P29" s="858"/>
      <c r="Q29" s="858"/>
      <c r="R29" s="858"/>
      <c r="S29" s="858"/>
      <c r="T29" s="858"/>
      <c r="U29" s="210"/>
    </row>
    <row r="30" spans="1:21" s="14" customFormat="1" ht="23.25" customHeight="1" hidden="1">
      <c r="A30" s="857" t="s">
        <v>122</v>
      </c>
      <c r="B30" s="859"/>
      <c r="C30" s="859"/>
      <c r="D30" s="859"/>
      <c r="E30" s="859"/>
      <c r="F30" s="859"/>
      <c r="G30" s="859"/>
      <c r="H30" s="859"/>
      <c r="I30" s="859"/>
      <c r="J30" s="859"/>
      <c r="K30" s="859"/>
      <c r="L30" s="859"/>
      <c r="M30" s="859"/>
      <c r="N30" s="859"/>
      <c r="O30" s="859"/>
      <c r="P30" s="859"/>
      <c r="Q30" s="859"/>
      <c r="R30" s="859"/>
      <c r="S30" s="859"/>
      <c r="T30" s="859"/>
      <c r="U30" s="210"/>
    </row>
    <row r="31" spans="1:21" s="14" customFormat="1" ht="9.75" customHeight="1" hidden="1">
      <c r="A31" s="222"/>
      <c r="B31" s="222"/>
      <c r="C31" s="222"/>
      <c r="D31" s="222"/>
      <c r="E31" s="222"/>
      <c r="F31" s="222"/>
      <c r="G31" s="222"/>
      <c r="H31" s="222"/>
      <c r="I31" s="222"/>
      <c r="J31" s="222"/>
      <c r="K31" s="222"/>
      <c r="L31" s="222"/>
      <c r="M31" s="222"/>
      <c r="N31" s="222"/>
      <c r="O31" s="222"/>
      <c r="P31" s="222"/>
      <c r="Q31" s="222"/>
      <c r="R31" s="222"/>
      <c r="S31" s="222"/>
      <c r="T31" s="222"/>
      <c r="U31" s="210"/>
    </row>
    <row r="32" spans="1:21" s="14" customFormat="1" ht="15.75" hidden="1">
      <c r="A32" s="857" t="s">
        <v>147</v>
      </c>
      <c r="B32" s="860"/>
      <c r="C32" s="860"/>
      <c r="D32" s="860"/>
      <c r="E32" s="860"/>
      <c r="F32" s="860"/>
      <c r="G32" s="860"/>
      <c r="H32" s="860"/>
      <c r="I32" s="860"/>
      <c r="J32" s="860"/>
      <c r="K32" s="860"/>
      <c r="L32" s="860"/>
      <c r="M32" s="860"/>
      <c r="N32" s="860"/>
      <c r="O32" s="860"/>
      <c r="P32" s="860"/>
      <c r="Q32" s="860"/>
      <c r="R32" s="860"/>
      <c r="S32" s="860"/>
      <c r="T32" s="860"/>
      <c r="U32" s="210"/>
    </row>
    <row r="33" spans="1:21" s="14" customFormat="1" ht="11.25" customHeight="1" hidden="1">
      <c r="A33" s="222"/>
      <c r="B33" s="222"/>
      <c r="C33" s="222"/>
      <c r="D33" s="222"/>
      <c r="E33" s="222"/>
      <c r="F33" s="222"/>
      <c r="G33" s="222"/>
      <c r="H33" s="222"/>
      <c r="I33" s="222"/>
      <c r="J33" s="222"/>
      <c r="K33" s="222"/>
      <c r="L33" s="222"/>
      <c r="M33" s="222"/>
      <c r="N33" s="222"/>
      <c r="O33" s="222"/>
      <c r="P33" s="222"/>
      <c r="Q33" s="222"/>
      <c r="R33" s="222"/>
      <c r="S33" s="222"/>
      <c r="T33" s="222"/>
      <c r="U33" s="210"/>
    </row>
    <row r="34" spans="1:21" s="14" customFormat="1" ht="15.75" hidden="1">
      <c r="A34" s="859" t="s">
        <v>115</v>
      </c>
      <c r="B34" s="859"/>
      <c r="C34" s="859"/>
      <c r="D34" s="859"/>
      <c r="E34" s="859"/>
      <c r="F34" s="859"/>
      <c r="G34" s="859"/>
      <c r="H34" s="859"/>
      <c r="I34" s="859"/>
      <c r="J34" s="859"/>
      <c r="K34" s="859"/>
      <c r="L34" s="859"/>
      <c r="M34" s="859"/>
      <c r="N34" s="859"/>
      <c r="O34" s="859"/>
      <c r="P34" s="859"/>
      <c r="Q34" s="859"/>
      <c r="R34" s="859"/>
      <c r="S34" s="859"/>
      <c r="T34" s="859"/>
      <c r="U34" s="210"/>
    </row>
    <row r="35" spans="1:21" s="14" customFormat="1" ht="7.5" customHeight="1" hidden="1">
      <c r="A35" s="221"/>
      <c r="B35" s="221"/>
      <c r="C35" s="221"/>
      <c r="D35" s="221"/>
      <c r="E35" s="221"/>
      <c r="F35" s="221"/>
      <c r="G35" s="221"/>
      <c r="H35" s="221"/>
      <c r="I35" s="221"/>
      <c r="J35" s="221"/>
      <c r="K35" s="221"/>
      <c r="L35" s="221"/>
      <c r="M35" s="221"/>
      <c r="N35" s="221"/>
      <c r="O35" s="221"/>
      <c r="P35" s="221"/>
      <c r="Q35" s="221"/>
      <c r="R35" s="221"/>
      <c r="S35" s="221"/>
      <c r="T35" s="221"/>
      <c r="U35" s="210"/>
    </row>
    <row r="36" spans="1:21" s="14" customFormat="1" ht="15.75" hidden="1">
      <c r="A36" s="223" t="s">
        <v>116</v>
      </c>
      <c r="B36" s="223"/>
      <c r="C36" s="221"/>
      <c r="D36" s="221"/>
      <c r="E36" s="221"/>
      <c r="F36" s="221"/>
      <c r="G36" s="221"/>
      <c r="H36" s="221"/>
      <c r="I36" s="221"/>
      <c r="J36" s="221"/>
      <c r="K36" s="221"/>
      <c r="L36" s="221"/>
      <c r="M36" s="221"/>
      <c r="N36" s="221"/>
      <c r="O36" s="221"/>
      <c r="P36" s="221"/>
      <c r="Q36" s="221"/>
      <c r="R36" s="221"/>
      <c r="S36" s="221"/>
      <c r="T36" s="221"/>
      <c r="U36" s="210"/>
    </row>
    <row r="37" spans="1:21" s="14" customFormat="1" ht="11.25" customHeight="1" hidden="1">
      <c r="A37" s="222"/>
      <c r="B37" s="222"/>
      <c r="C37" s="222"/>
      <c r="D37" s="222"/>
      <c r="E37" s="222"/>
      <c r="F37" s="222"/>
      <c r="G37" s="222"/>
      <c r="H37" s="222"/>
      <c r="I37" s="222"/>
      <c r="J37" s="222"/>
      <c r="K37" s="222"/>
      <c r="L37" s="222"/>
      <c r="M37" s="222"/>
      <c r="N37" s="222"/>
      <c r="O37" s="222"/>
      <c r="P37" s="222"/>
      <c r="Q37" s="222"/>
      <c r="R37" s="222"/>
      <c r="S37" s="222"/>
      <c r="T37" s="222"/>
      <c r="U37" s="210"/>
    </row>
    <row r="38" spans="1:21" s="14" customFormat="1" ht="15" customHeight="1" hidden="1">
      <c r="A38" s="859" t="s">
        <v>23</v>
      </c>
      <c r="B38" s="858"/>
      <c r="C38" s="858"/>
      <c r="D38" s="858"/>
      <c r="E38" s="858"/>
      <c r="F38" s="858"/>
      <c r="G38" s="858"/>
      <c r="H38" s="858"/>
      <c r="I38" s="858"/>
      <c r="J38" s="858"/>
      <c r="K38" s="858"/>
      <c r="L38" s="858"/>
      <c r="M38" s="858"/>
      <c r="N38" s="858"/>
      <c r="O38" s="858"/>
      <c r="P38" s="858"/>
      <c r="Q38" s="858"/>
      <c r="R38" s="858"/>
      <c r="S38" s="858"/>
      <c r="T38" s="858"/>
      <c r="U38" s="210"/>
    </row>
    <row r="39" spans="1:21" s="14" customFormat="1" ht="15.75" hidden="1">
      <c r="A39" s="9"/>
      <c r="B39" s="9"/>
      <c r="C39" s="9"/>
      <c r="D39" s="9"/>
      <c r="E39" s="9"/>
      <c r="F39" s="9"/>
      <c r="G39" s="9"/>
      <c r="H39" s="9"/>
      <c r="I39" s="9"/>
      <c r="J39" s="9"/>
      <c r="K39" s="9"/>
      <c r="L39" s="9"/>
      <c r="M39" s="9"/>
      <c r="N39" s="9"/>
      <c r="O39" s="9"/>
      <c r="P39" s="9"/>
      <c r="Q39" s="9"/>
      <c r="R39" s="9"/>
      <c r="S39" s="9"/>
      <c r="T39" s="195"/>
      <c r="U39" s="210"/>
    </row>
    <row r="40" s="14" customFormat="1" ht="15.75">
      <c r="U40" s="210"/>
    </row>
  </sheetData>
  <sheetProtection/>
  <mergeCells count="27">
    <mergeCell ref="A1:D1"/>
    <mergeCell ref="A3:T3"/>
    <mergeCell ref="A4:T4"/>
    <mergeCell ref="A5:T5"/>
    <mergeCell ref="A6:T6"/>
    <mergeCell ref="C9:E10"/>
    <mergeCell ref="F9:H10"/>
    <mergeCell ref="I9:K10"/>
    <mergeCell ref="L9:N10"/>
    <mergeCell ref="O9:Q10"/>
    <mergeCell ref="A27:T27"/>
    <mergeCell ref="R9:T10"/>
    <mergeCell ref="A13:B13"/>
    <mergeCell ref="A14:B14"/>
    <mergeCell ref="A15:B15"/>
    <mergeCell ref="A16:B16"/>
    <mergeCell ref="A17:B17"/>
    <mergeCell ref="A29:T29"/>
    <mergeCell ref="A30:T30"/>
    <mergeCell ref="A32:T32"/>
    <mergeCell ref="A34:T34"/>
    <mergeCell ref="A38:T38"/>
    <mergeCell ref="A18:B18"/>
    <mergeCell ref="A19:B19"/>
    <mergeCell ref="A20:B20"/>
    <mergeCell ref="A21:B21"/>
    <mergeCell ref="A23:T23"/>
  </mergeCells>
  <printOptions horizontalCentered="1"/>
  <pageMargins left="0.75" right="0.75" top="1" bottom="1" header="0.5" footer="0.5"/>
  <pageSetup fitToHeight="1" fitToWidth="1" horizontalDpi="600" verticalDpi="600" orientation="landscape" r:id="rId1"/>
  <headerFooter alignWithMargins="0">
    <oddFooter>&amp;C&amp;"Times New Roman,Regular"Exhibit G:  Crosswalk of 2010 Availability</oddFooter>
  </headerFooter>
  <ignoredErrors>
    <ignoredError sqref="S15" formula="1"/>
  </ignoredErrors>
</worksheet>
</file>

<file path=xl/worksheets/sheet8.xml><?xml version="1.0" encoding="utf-8"?>
<worksheet xmlns="http://schemas.openxmlformats.org/spreadsheetml/2006/main" xmlns:r="http://schemas.openxmlformats.org/officeDocument/2006/relationships">
  <sheetPr codeName="Sheet17">
    <pageSetUpPr fitToPage="1"/>
  </sheetPr>
  <dimension ref="A1:AQ56"/>
  <sheetViews>
    <sheetView view="pageBreakPreview" zoomScaleNormal="75" zoomScaleSheetLayoutView="100" zoomScalePageLayoutView="0" workbookViewId="0" topLeftCell="A3">
      <selection activeCell="AD42" sqref="AD42"/>
    </sheetView>
  </sheetViews>
  <sheetFormatPr defaultColWidth="8.88671875" defaultRowHeight="15"/>
  <cols>
    <col min="1" max="1" width="1.4375" style="0" customWidth="1"/>
    <col min="2" max="2" width="60.88671875" style="0" customWidth="1"/>
    <col min="3" max="3" width="6.21484375" style="0" customWidth="1"/>
    <col min="9" max="9" width="6.21484375" style="0" hidden="1" customWidth="1"/>
    <col min="10" max="12" width="0" style="0" hidden="1" customWidth="1"/>
    <col min="13" max="13" width="7.77734375" style="0" hidden="1" customWidth="1"/>
    <col min="14" max="14" width="0" style="0" hidden="1" customWidth="1"/>
    <col min="15" max="15" width="6.21484375" style="0" hidden="1" customWidth="1"/>
    <col min="16" max="18" width="0" style="0" hidden="1" customWidth="1"/>
    <col min="19" max="19" width="7.77734375" style="0" hidden="1" customWidth="1"/>
    <col min="20" max="20" width="0" style="0" hidden="1" customWidth="1"/>
    <col min="21" max="21" width="6.21484375" style="0" hidden="1" customWidth="1"/>
    <col min="22" max="24" width="0" style="0" hidden="1" customWidth="1"/>
    <col min="25" max="25" width="7.77734375" style="0" hidden="1" customWidth="1"/>
    <col min="26" max="26" width="0" style="0" hidden="1" customWidth="1"/>
    <col min="27" max="27" width="6.99609375" style="0" customWidth="1"/>
    <col min="28" max="28" width="10.21484375" style="0" customWidth="1"/>
    <col min="29" max="29" width="2.88671875" style="208" customWidth="1"/>
    <col min="30" max="30" width="8.88671875" style="0" customWidth="1"/>
    <col min="31" max="32" width="9.99609375" style="0" customWidth="1"/>
    <col min="33" max="33" width="12.5546875" style="0" customWidth="1"/>
    <col min="34" max="37" width="8.88671875" style="0" customWidth="1"/>
  </cols>
  <sheetData>
    <row r="1" spans="1:29" ht="30">
      <c r="A1" s="141" t="s">
        <v>13</v>
      </c>
      <c r="B1" s="142"/>
      <c r="C1" s="23"/>
      <c r="D1" s="23"/>
      <c r="E1" s="23"/>
      <c r="F1" s="23"/>
      <c r="G1" s="23"/>
      <c r="H1" s="23"/>
      <c r="I1" s="23"/>
      <c r="J1" s="23"/>
      <c r="K1" s="23"/>
      <c r="L1" s="23"/>
      <c r="M1" s="23"/>
      <c r="N1" s="23"/>
      <c r="O1" s="23"/>
      <c r="P1" s="23"/>
      <c r="Q1" s="23"/>
      <c r="R1" s="23"/>
      <c r="S1" s="23"/>
      <c r="T1" s="23"/>
      <c r="U1" s="23"/>
      <c r="V1" s="23"/>
      <c r="W1" s="23"/>
      <c r="X1" s="23"/>
      <c r="Y1" s="23"/>
      <c r="Z1" s="23"/>
      <c r="AA1" s="23"/>
      <c r="AB1" s="26"/>
      <c r="AC1" s="205" t="s">
        <v>164</v>
      </c>
    </row>
    <row r="2" spans="1:29" ht="12.75" customHeight="1">
      <c r="A2" s="27"/>
      <c r="B2" s="23"/>
      <c r="C2" s="23"/>
      <c r="D2" s="23"/>
      <c r="E2" s="23"/>
      <c r="F2" s="23"/>
      <c r="G2" s="23"/>
      <c r="H2" s="23"/>
      <c r="I2" s="23"/>
      <c r="J2" s="23"/>
      <c r="K2" s="23"/>
      <c r="L2" s="23"/>
      <c r="M2" s="23"/>
      <c r="N2" s="23"/>
      <c r="O2" s="23"/>
      <c r="P2" s="23"/>
      <c r="Q2" s="23"/>
      <c r="R2" s="23"/>
      <c r="S2" s="23"/>
      <c r="T2" s="23"/>
      <c r="U2" s="23"/>
      <c r="V2" s="23"/>
      <c r="W2" s="23"/>
      <c r="X2" s="23"/>
      <c r="Y2" s="23"/>
      <c r="Z2" s="23"/>
      <c r="AA2" s="23"/>
      <c r="AB2" s="26"/>
      <c r="AC2" s="205" t="s">
        <v>164</v>
      </c>
    </row>
    <row r="3" spans="1:29" ht="18">
      <c r="A3" s="22"/>
      <c r="B3" s="15" t="s">
        <v>173</v>
      </c>
      <c r="C3" s="24"/>
      <c r="D3" s="24"/>
      <c r="E3" s="24"/>
      <c r="F3" s="24"/>
      <c r="G3" s="24"/>
      <c r="H3" s="24"/>
      <c r="I3" s="24"/>
      <c r="J3" s="24"/>
      <c r="K3" s="24"/>
      <c r="L3" s="24"/>
      <c r="M3" s="24"/>
      <c r="N3" s="24"/>
      <c r="O3" s="24"/>
      <c r="P3" s="24"/>
      <c r="Q3" s="24"/>
      <c r="R3" s="24"/>
      <c r="S3" s="24"/>
      <c r="T3" s="24"/>
      <c r="U3" s="24"/>
      <c r="V3" s="24"/>
      <c r="W3" s="24"/>
      <c r="X3" s="24"/>
      <c r="Y3" s="24"/>
      <c r="Z3" s="24"/>
      <c r="AA3" s="24"/>
      <c r="AB3" s="143"/>
      <c r="AC3" s="205" t="s">
        <v>164</v>
      </c>
    </row>
    <row r="4" spans="1:29" ht="16.5">
      <c r="A4" s="51"/>
      <c r="B4" s="17" t="str">
        <f>+'B. Summary of Requirements '!A5</f>
        <v>Environment &amp; Natural Resources Division</v>
      </c>
      <c r="C4" s="24"/>
      <c r="D4" s="24"/>
      <c r="E4" s="24"/>
      <c r="F4" s="24"/>
      <c r="G4" s="24"/>
      <c r="H4" s="24"/>
      <c r="I4" s="24"/>
      <c r="J4" s="24"/>
      <c r="K4" s="24"/>
      <c r="L4" s="24"/>
      <c r="M4" s="24"/>
      <c r="N4" s="24"/>
      <c r="O4" s="24"/>
      <c r="P4" s="24"/>
      <c r="Q4" s="24"/>
      <c r="R4" s="24"/>
      <c r="S4" s="24"/>
      <c r="T4" s="24"/>
      <c r="U4" s="24"/>
      <c r="V4" s="24"/>
      <c r="W4" s="24"/>
      <c r="X4" s="24"/>
      <c r="Y4" s="24"/>
      <c r="Z4" s="24"/>
      <c r="AA4" s="24"/>
      <c r="AB4" s="143"/>
      <c r="AC4" s="205" t="s">
        <v>164</v>
      </c>
    </row>
    <row r="5" spans="1:29" ht="16.5">
      <c r="A5" s="22"/>
      <c r="B5" s="17" t="str">
        <f>+'B. Summary of Requirements '!A6</f>
        <v>Salaries and Expenses</v>
      </c>
      <c r="C5" s="24"/>
      <c r="D5" s="24"/>
      <c r="E5" s="24"/>
      <c r="F5" s="24"/>
      <c r="G5" s="24"/>
      <c r="H5" s="24"/>
      <c r="I5" s="24"/>
      <c r="J5" s="24"/>
      <c r="K5" s="24"/>
      <c r="L5" s="24"/>
      <c r="M5" s="24"/>
      <c r="N5" s="24"/>
      <c r="O5" s="24"/>
      <c r="P5" s="24"/>
      <c r="Q5" s="24"/>
      <c r="R5" s="24"/>
      <c r="S5" s="24"/>
      <c r="T5" s="24"/>
      <c r="U5" s="24"/>
      <c r="V5" s="24"/>
      <c r="W5" s="24"/>
      <c r="X5" s="24"/>
      <c r="Y5" s="24"/>
      <c r="Z5" s="24"/>
      <c r="AA5" s="24"/>
      <c r="AB5" s="143"/>
      <c r="AC5" s="205" t="s">
        <v>164</v>
      </c>
    </row>
    <row r="6" spans="1:29" ht="15.75">
      <c r="A6" s="22"/>
      <c r="B6" s="50" t="s">
        <v>126</v>
      </c>
      <c r="C6" s="24"/>
      <c r="D6" s="24"/>
      <c r="E6" s="24"/>
      <c r="F6" s="24"/>
      <c r="G6" s="24"/>
      <c r="H6" s="24"/>
      <c r="I6" s="24"/>
      <c r="J6" s="24"/>
      <c r="K6" s="24"/>
      <c r="L6" s="24"/>
      <c r="M6" s="24"/>
      <c r="N6" s="24"/>
      <c r="O6" s="24"/>
      <c r="P6" s="24"/>
      <c r="Q6" s="24"/>
      <c r="R6" s="24"/>
      <c r="S6" s="24"/>
      <c r="T6" s="24"/>
      <c r="U6" s="24"/>
      <c r="V6" s="24"/>
      <c r="W6" s="24"/>
      <c r="X6" s="24"/>
      <c r="Y6" s="24"/>
      <c r="Z6" s="24"/>
      <c r="AA6" s="24"/>
      <c r="AB6" s="143"/>
      <c r="AC6" s="205" t="s">
        <v>164</v>
      </c>
    </row>
    <row r="7" spans="1:29" ht="15.75">
      <c r="A7" s="22"/>
      <c r="B7" s="24"/>
      <c r="C7" s="25"/>
      <c r="D7" s="143"/>
      <c r="E7" s="143"/>
      <c r="F7" s="143"/>
      <c r="G7" s="143"/>
      <c r="H7" s="143"/>
      <c r="I7" s="25"/>
      <c r="J7" s="143"/>
      <c r="K7" s="143"/>
      <c r="L7" s="143"/>
      <c r="M7" s="143"/>
      <c r="N7" s="143"/>
      <c r="O7" s="25"/>
      <c r="P7" s="143"/>
      <c r="Q7" s="143"/>
      <c r="R7" s="143"/>
      <c r="S7" s="143"/>
      <c r="T7" s="143"/>
      <c r="U7" s="25"/>
      <c r="V7" s="143"/>
      <c r="W7" s="143"/>
      <c r="X7" s="143"/>
      <c r="Y7" s="143"/>
      <c r="Z7" s="143"/>
      <c r="AA7" s="24"/>
      <c r="AB7" s="144"/>
      <c r="AC7" s="205" t="s">
        <v>164</v>
      </c>
    </row>
    <row r="8" spans="1:29" ht="15.75" customHeight="1">
      <c r="A8" s="22"/>
      <c r="B8" s="908" t="s">
        <v>125</v>
      </c>
      <c r="C8" s="358"/>
      <c r="D8" s="359"/>
      <c r="E8" s="362"/>
      <c r="F8" s="363"/>
      <c r="G8" s="359"/>
      <c r="H8" s="357"/>
      <c r="I8" s="911" t="s">
        <v>91</v>
      </c>
      <c r="J8" s="912"/>
      <c r="K8" s="912"/>
      <c r="L8" s="912"/>
      <c r="M8" s="912"/>
      <c r="N8" s="913"/>
      <c r="O8" s="911" t="s">
        <v>92</v>
      </c>
      <c r="P8" s="912"/>
      <c r="Q8" s="912"/>
      <c r="R8" s="912"/>
      <c r="S8" s="912"/>
      <c r="T8" s="913"/>
      <c r="U8" s="911" t="s">
        <v>93</v>
      </c>
      <c r="V8" s="912"/>
      <c r="W8" s="912"/>
      <c r="X8" s="912"/>
      <c r="Y8" s="912"/>
      <c r="Z8" s="913"/>
      <c r="AA8" s="911" t="s">
        <v>96</v>
      </c>
      <c r="AB8" s="914"/>
      <c r="AC8" s="205" t="s">
        <v>164</v>
      </c>
    </row>
    <row r="9" spans="1:29" ht="27" customHeight="1">
      <c r="A9" s="22"/>
      <c r="B9" s="909"/>
      <c r="C9" s="906" t="s">
        <v>174</v>
      </c>
      <c r="D9" s="917"/>
      <c r="E9" s="918" t="s">
        <v>175</v>
      </c>
      <c r="F9" s="919"/>
      <c r="G9" s="899" t="s">
        <v>213</v>
      </c>
      <c r="H9" s="900"/>
      <c r="I9" s="906" t="s">
        <v>174</v>
      </c>
      <c r="J9" s="907"/>
      <c r="K9" s="899" t="s">
        <v>175</v>
      </c>
      <c r="L9" s="899"/>
      <c r="M9" s="899" t="s">
        <v>176</v>
      </c>
      <c r="N9" s="900"/>
      <c r="O9" s="906" t="s">
        <v>174</v>
      </c>
      <c r="P9" s="907"/>
      <c r="Q9" s="899" t="s">
        <v>175</v>
      </c>
      <c r="R9" s="899"/>
      <c r="S9" s="899" t="s">
        <v>176</v>
      </c>
      <c r="T9" s="900"/>
      <c r="U9" s="906" t="s">
        <v>174</v>
      </c>
      <c r="V9" s="907"/>
      <c r="W9" s="899" t="s">
        <v>175</v>
      </c>
      <c r="X9" s="899"/>
      <c r="Y9" s="899" t="s">
        <v>176</v>
      </c>
      <c r="Z9" s="900"/>
      <c r="AA9" s="915"/>
      <c r="AB9" s="916"/>
      <c r="AC9" s="205" t="s">
        <v>164</v>
      </c>
    </row>
    <row r="10" spans="1:32" ht="16.5" thickBot="1">
      <c r="A10" s="22"/>
      <c r="B10" s="910"/>
      <c r="C10" s="89" t="s">
        <v>150</v>
      </c>
      <c r="D10" s="90" t="s">
        <v>124</v>
      </c>
      <c r="E10" s="360" t="s">
        <v>150</v>
      </c>
      <c r="F10" s="361" t="s">
        <v>124</v>
      </c>
      <c r="G10" s="145" t="s">
        <v>150</v>
      </c>
      <c r="H10" s="90" t="s">
        <v>124</v>
      </c>
      <c r="I10" s="89" t="s">
        <v>150</v>
      </c>
      <c r="J10" s="90" t="s">
        <v>124</v>
      </c>
      <c r="K10" s="145" t="s">
        <v>150</v>
      </c>
      <c r="L10" s="90" t="s">
        <v>124</v>
      </c>
      <c r="M10" s="145" t="s">
        <v>150</v>
      </c>
      <c r="N10" s="90" t="s">
        <v>124</v>
      </c>
      <c r="O10" s="89" t="s">
        <v>150</v>
      </c>
      <c r="P10" s="90" t="s">
        <v>124</v>
      </c>
      <c r="Q10" s="145" t="s">
        <v>150</v>
      </c>
      <c r="R10" s="90" t="s">
        <v>124</v>
      </c>
      <c r="S10" s="145" t="s">
        <v>150</v>
      </c>
      <c r="T10" s="90" t="s">
        <v>124</v>
      </c>
      <c r="U10" s="89" t="s">
        <v>150</v>
      </c>
      <c r="V10" s="90" t="s">
        <v>124</v>
      </c>
      <c r="W10" s="145" t="s">
        <v>150</v>
      </c>
      <c r="X10" s="90" t="s">
        <v>124</v>
      </c>
      <c r="Y10" s="145" t="s">
        <v>150</v>
      </c>
      <c r="Z10" s="90" t="s">
        <v>124</v>
      </c>
      <c r="AA10" s="89" t="s">
        <v>150</v>
      </c>
      <c r="AB10" s="149" t="s">
        <v>124</v>
      </c>
      <c r="AC10" s="205" t="s">
        <v>164</v>
      </c>
      <c r="AF10" s="354" t="s">
        <v>214</v>
      </c>
    </row>
    <row r="11" spans="1:29" ht="15.75" hidden="1">
      <c r="A11" s="22"/>
      <c r="B11" s="86" t="s">
        <v>63</v>
      </c>
      <c r="C11" s="278"/>
      <c r="D11" s="279"/>
      <c r="E11" s="280"/>
      <c r="F11" s="281"/>
      <c r="G11" s="280"/>
      <c r="H11" s="280"/>
      <c r="I11" s="278"/>
      <c r="J11" s="279"/>
      <c r="K11" s="280"/>
      <c r="L11" s="281"/>
      <c r="M11" s="280"/>
      <c r="N11" s="280"/>
      <c r="O11" s="278"/>
      <c r="P11" s="279"/>
      <c r="Q11" s="280"/>
      <c r="R11" s="281"/>
      <c r="S11" s="280"/>
      <c r="T11" s="280"/>
      <c r="U11" s="278"/>
      <c r="V11" s="279"/>
      <c r="W11" s="280"/>
      <c r="X11" s="281"/>
      <c r="Y11" s="280"/>
      <c r="Z11" s="280"/>
      <c r="AA11" s="282">
        <f>SUM(S11,Q11,O11,M11,K11,I11,G11,E11,C11)</f>
        <v>0</v>
      </c>
      <c r="AB11" s="283">
        <f>SUM(T11,R11,P11,N11,L11,J11,H11,F11,D11)</f>
        <v>0</v>
      </c>
      <c r="AC11" s="205" t="s">
        <v>164</v>
      </c>
    </row>
    <row r="12" spans="1:29" ht="15.75" hidden="1">
      <c r="A12" s="22"/>
      <c r="B12" s="86" t="s">
        <v>64</v>
      </c>
      <c r="C12" s="278"/>
      <c r="D12" s="279"/>
      <c r="E12" s="280"/>
      <c r="F12" s="281"/>
      <c r="G12" s="280"/>
      <c r="H12" s="280"/>
      <c r="I12" s="278"/>
      <c r="J12" s="279"/>
      <c r="K12" s="280"/>
      <c r="L12" s="281"/>
      <c r="M12" s="280"/>
      <c r="N12" s="280"/>
      <c r="O12" s="278"/>
      <c r="P12" s="279"/>
      <c r="Q12" s="280"/>
      <c r="R12" s="281"/>
      <c r="S12" s="280"/>
      <c r="T12" s="280"/>
      <c r="U12" s="278"/>
      <c r="V12" s="279"/>
      <c r="W12" s="280"/>
      <c r="X12" s="281"/>
      <c r="Y12" s="280"/>
      <c r="Z12" s="280"/>
      <c r="AA12" s="284">
        <f>SUM(,S12,Q12,O12,M12,K12,I12,G12,E12,C12)</f>
        <v>0</v>
      </c>
      <c r="AB12" s="285">
        <f aca="true" t="shared" si="0" ref="AB12:AB21">SUM(T12,R12,P12,N12,L12,J12,H12,F12,D12)</f>
        <v>0</v>
      </c>
      <c r="AC12" s="205" t="s">
        <v>164</v>
      </c>
    </row>
    <row r="13" spans="1:32" ht="15.75">
      <c r="A13" s="22"/>
      <c r="B13" s="86" t="s">
        <v>64</v>
      </c>
      <c r="C13" s="278">
        <v>8</v>
      </c>
      <c r="D13" s="279">
        <f>+C13*AF13/1000</f>
        <v>1557.0485140537096</v>
      </c>
      <c r="E13" s="280">
        <v>5</v>
      </c>
      <c r="F13" s="281">
        <f>+E13*AF13/1000</f>
        <v>973.1553212835685</v>
      </c>
      <c r="G13" s="280">
        <v>2</v>
      </c>
      <c r="H13" s="280">
        <f>+G13*AF13/1000</f>
        <v>389.2621285134274</v>
      </c>
      <c r="I13" s="278"/>
      <c r="J13" s="279"/>
      <c r="K13" s="280"/>
      <c r="L13" s="281"/>
      <c r="M13" s="280"/>
      <c r="N13" s="280"/>
      <c r="O13" s="278"/>
      <c r="P13" s="279"/>
      <c r="Q13" s="280"/>
      <c r="R13" s="281"/>
      <c r="S13" s="280"/>
      <c r="T13" s="280"/>
      <c r="U13" s="278"/>
      <c r="V13" s="279"/>
      <c r="W13" s="280"/>
      <c r="X13" s="281"/>
      <c r="Y13" s="280"/>
      <c r="Z13" s="280"/>
      <c r="AA13" s="278">
        <f aca="true" t="shared" si="1" ref="AA13:AA21">SUM(S13,Q13,O13,M13,K13,I13,G13,E13,C13)</f>
        <v>15</v>
      </c>
      <c r="AB13" s="286">
        <f t="shared" si="0"/>
        <v>2919.4659638507055</v>
      </c>
      <c r="AC13" s="205" t="s">
        <v>164</v>
      </c>
      <c r="AE13" s="351" t="s">
        <v>215</v>
      </c>
      <c r="AF13" s="352">
        <v>194631.0642567137</v>
      </c>
    </row>
    <row r="14" spans="1:32" ht="15.75" hidden="1">
      <c r="A14" s="22"/>
      <c r="B14" s="86" t="s">
        <v>65</v>
      </c>
      <c r="C14" s="278"/>
      <c r="D14" s="279"/>
      <c r="E14" s="280"/>
      <c r="F14" s="281"/>
      <c r="G14" s="280"/>
      <c r="H14" s="280"/>
      <c r="I14" s="278"/>
      <c r="J14" s="279"/>
      <c r="K14" s="280"/>
      <c r="L14" s="281"/>
      <c r="M14" s="280"/>
      <c r="N14" s="280"/>
      <c r="O14" s="278"/>
      <c r="P14" s="279"/>
      <c r="Q14" s="280"/>
      <c r="R14" s="281"/>
      <c r="S14" s="280"/>
      <c r="T14" s="280"/>
      <c r="U14" s="278"/>
      <c r="V14" s="279"/>
      <c r="W14" s="280"/>
      <c r="X14" s="281"/>
      <c r="Y14" s="280"/>
      <c r="Z14" s="280"/>
      <c r="AA14" s="278">
        <f t="shared" si="1"/>
        <v>0</v>
      </c>
      <c r="AB14" s="286">
        <f t="shared" si="0"/>
        <v>0</v>
      </c>
      <c r="AC14" s="205" t="s">
        <v>164</v>
      </c>
      <c r="AE14" s="351" t="s">
        <v>216</v>
      </c>
      <c r="AF14" s="351"/>
    </row>
    <row r="15" spans="1:32" ht="15.75" hidden="1">
      <c r="A15" s="22"/>
      <c r="B15" s="86" t="s">
        <v>66</v>
      </c>
      <c r="C15" s="278"/>
      <c r="D15" s="279"/>
      <c r="E15" s="280"/>
      <c r="F15" s="281"/>
      <c r="G15" s="280"/>
      <c r="H15" s="280"/>
      <c r="I15" s="278"/>
      <c r="J15" s="279"/>
      <c r="K15" s="280"/>
      <c r="L15" s="281"/>
      <c r="M15" s="280"/>
      <c r="N15" s="280"/>
      <c r="O15" s="278"/>
      <c r="P15" s="279"/>
      <c r="Q15" s="280"/>
      <c r="R15" s="281"/>
      <c r="S15" s="280"/>
      <c r="T15" s="280"/>
      <c r="U15" s="278"/>
      <c r="V15" s="279"/>
      <c r="W15" s="280"/>
      <c r="X15" s="281"/>
      <c r="Y15" s="280"/>
      <c r="Z15" s="280"/>
      <c r="AA15" s="278">
        <f t="shared" si="1"/>
        <v>0</v>
      </c>
      <c r="AB15" s="286">
        <f t="shared" si="0"/>
        <v>0</v>
      </c>
      <c r="AC15" s="205" t="s">
        <v>164</v>
      </c>
      <c r="AE15" s="351"/>
      <c r="AF15" s="351"/>
    </row>
    <row r="16" spans="1:32" ht="15.75" hidden="1">
      <c r="A16" s="22"/>
      <c r="B16" s="86" t="s">
        <v>67</v>
      </c>
      <c r="C16" s="278"/>
      <c r="D16" s="279"/>
      <c r="E16" s="280"/>
      <c r="F16" s="281"/>
      <c r="G16" s="280"/>
      <c r="H16" s="280"/>
      <c r="I16" s="278"/>
      <c r="J16" s="279"/>
      <c r="K16" s="280"/>
      <c r="L16" s="281"/>
      <c r="M16" s="280"/>
      <c r="N16" s="280"/>
      <c r="O16" s="278"/>
      <c r="P16" s="279"/>
      <c r="Q16" s="280"/>
      <c r="R16" s="281"/>
      <c r="S16" s="280"/>
      <c r="T16" s="280"/>
      <c r="U16" s="278"/>
      <c r="V16" s="279"/>
      <c r="W16" s="280"/>
      <c r="X16" s="281"/>
      <c r="Y16" s="280"/>
      <c r="Z16" s="280"/>
      <c r="AA16" s="278">
        <f t="shared" si="1"/>
        <v>0</v>
      </c>
      <c r="AB16" s="286">
        <f t="shared" si="0"/>
        <v>0</v>
      </c>
      <c r="AC16" s="205" t="s">
        <v>164</v>
      </c>
      <c r="AE16" s="351" t="s">
        <v>215</v>
      </c>
      <c r="AF16" s="352">
        <f>+'[5](K) ModCosts -08'!AB38</f>
        <v>0</v>
      </c>
    </row>
    <row r="17" spans="1:32" ht="15.75" hidden="1">
      <c r="A17" s="22"/>
      <c r="B17" s="86" t="s">
        <v>68</v>
      </c>
      <c r="C17" s="278"/>
      <c r="D17" s="279"/>
      <c r="E17" s="280"/>
      <c r="F17" s="281"/>
      <c r="G17" s="280"/>
      <c r="H17" s="280"/>
      <c r="I17" s="278"/>
      <c r="J17" s="279"/>
      <c r="K17" s="280"/>
      <c r="L17" s="281"/>
      <c r="M17" s="280"/>
      <c r="N17" s="280"/>
      <c r="O17" s="278"/>
      <c r="P17" s="279"/>
      <c r="Q17" s="280"/>
      <c r="R17" s="281"/>
      <c r="S17" s="280"/>
      <c r="T17" s="280"/>
      <c r="U17" s="278"/>
      <c r="V17" s="279"/>
      <c r="W17" s="280"/>
      <c r="X17" s="281"/>
      <c r="Y17" s="280"/>
      <c r="Z17" s="280"/>
      <c r="AA17" s="278">
        <f t="shared" si="1"/>
        <v>0</v>
      </c>
      <c r="AB17" s="286">
        <f t="shared" si="0"/>
        <v>0</v>
      </c>
      <c r="AC17" s="205" t="s">
        <v>164</v>
      </c>
      <c r="AE17" s="351"/>
      <c r="AF17" s="351"/>
    </row>
    <row r="18" spans="1:32" ht="15.75" hidden="1">
      <c r="A18" s="22"/>
      <c r="B18" s="86" t="s">
        <v>69</v>
      </c>
      <c r="C18" s="278"/>
      <c r="D18" s="279"/>
      <c r="E18" s="280"/>
      <c r="F18" s="281"/>
      <c r="G18" s="280"/>
      <c r="H18" s="280"/>
      <c r="I18" s="278"/>
      <c r="J18" s="279"/>
      <c r="K18" s="280"/>
      <c r="L18" s="281"/>
      <c r="M18" s="280"/>
      <c r="N18" s="280"/>
      <c r="O18" s="278"/>
      <c r="P18" s="279"/>
      <c r="Q18" s="280"/>
      <c r="R18" s="281"/>
      <c r="S18" s="280"/>
      <c r="T18" s="280"/>
      <c r="U18" s="278"/>
      <c r="V18" s="279"/>
      <c r="W18" s="280"/>
      <c r="X18" s="281"/>
      <c r="Y18" s="280"/>
      <c r="Z18" s="280"/>
      <c r="AA18" s="278">
        <f t="shared" si="1"/>
        <v>0</v>
      </c>
      <c r="AB18" s="286">
        <f t="shared" si="0"/>
        <v>0</v>
      </c>
      <c r="AC18" s="205" t="s">
        <v>164</v>
      </c>
      <c r="AE18" s="351"/>
      <c r="AF18" s="351"/>
    </row>
    <row r="19" spans="1:32" ht="15.75" hidden="1">
      <c r="A19" s="22"/>
      <c r="B19" s="86" t="s">
        <v>70</v>
      </c>
      <c r="C19" s="278"/>
      <c r="D19" s="279"/>
      <c r="E19" s="280"/>
      <c r="F19" s="281"/>
      <c r="G19" s="280"/>
      <c r="H19" s="280"/>
      <c r="I19" s="278"/>
      <c r="J19" s="279"/>
      <c r="K19" s="280"/>
      <c r="L19" s="281"/>
      <c r="M19" s="280"/>
      <c r="N19" s="280"/>
      <c r="O19" s="278"/>
      <c r="P19" s="279"/>
      <c r="Q19" s="280"/>
      <c r="R19" s="281"/>
      <c r="S19" s="280"/>
      <c r="T19" s="280"/>
      <c r="U19" s="278"/>
      <c r="V19" s="279"/>
      <c r="W19" s="280"/>
      <c r="X19" s="281"/>
      <c r="Y19" s="280"/>
      <c r="Z19" s="280"/>
      <c r="AA19" s="278">
        <f t="shared" si="1"/>
        <v>0</v>
      </c>
      <c r="AB19" s="286">
        <f t="shared" si="0"/>
        <v>0</v>
      </c>
      <c r="AC19" s="205" t="s">
        <v>164</v>
      </c>
      <c r="AE19" s="351"/>
      <c r="AF19" s="351"/>
    </row>
    <row r="20" spans="1:32" ht="15.75" hidden="1">
      <c r="A20" s="22"/>
      <c r="B20" s="86" t="s">
        <v>71</v>
      </c>
      <c r="C20" s="278"/>
      <c r="D20" s="279"/>
      <c r="E20" s="280"/>
      <c r="F20" s="281"/>
      <c r="G20" s="280"/>
      <c r="H20" s="280"/>
      <c r="I20" s="278"/>
      <c r="J20" s="279"/>
      <c r="K20" s="280"/>
      <c r="L20" s="281"/>
      <c r="M20" s="280"/>
      <c r="N20" s="280"/>
      <c r="O20" s="278"/>
      <c r="P20" s="279"/>
      <c r="Q20" s="280"/>
      <c r="R20" s="281"/>
      <c r="S20" s="280"/>
      <c r="T20" s="280"/>
      <c r="U20" s="278"/>
      <c r="V20" s="279"/>
      <c r="W20" s="280"/>
      <c r="X20" s="281"/>
      <c r="Y20" s="280"/>
      <c r="Z20" s="280"/>
      <c r="AA20" s="278">
        <f t="shared" si="1"/>
        <v>0</v>
      </c>
      <c r="AB20" s="286">
        <f t="shared" si="0"/>
        <v>0</v>
      </c>
      <c r="AC20" s="205" t="s">
        <v>164</v>
      </c>
      <c r="AE20" s="351"/>
      <c r="AF20" s="351"/>
    </row>
    <row r="21" spans="1:32" ht="15.75">
      <c r="A21" s="22"/>
      <c r="B21" s="88" t="s">
        <v>69</v>
      </c>
      <c r="C21" s="287">
        <v>2</v>
      </c>
      <c r="D21" s="288">
        <f>+C21*AF21/1000</f>
        <v>189.11623492671822</v>
      </c>
      <c r="E21" s="280">
        <v>3</v>
      </c>
      <c r="F21" s="281">
        <f>+E21*AF21/1000</f>
        <v>283.67435239007733</v>
      </c>
      <c r="G21" s="280">
        <v>1</v>
      </c>
      <c r="H21" s="280"/>
      <c r="I21" s="287"/>
      <c r="J21" s="288"/>
      <c r="K21" s="280"/>
      <c r="L21" s="281"/>
      <c r="M21" s="280"/>
      <c r="N21" s="280"/>
      <c r="O21" s="287"/>
      <c r="P21" s="288"/>
      <c r="Q21" s="280"/>
      <c r="R21" s="281"/>
      <c r="S21" s="280"/>
      <c r="T21" s="280"/>
      <c r="U21" s="287"/>
      <c r="V21" s="288"/>
      <c r="W21" s="280"/>
      <c r="X21" s="281"/>
      <c r="Y21" s="280"/>
      <c r="Z21" s="280"/>
      <c r="AA21" s="289">
        <f t="shared" si="1"/>
        <v>6</v>
      </c>
      <c r="AB21" s="290">
        <f t="shared" si="0"/>
        <v>472.79058731679555</v>
      </c>
      <c r="AC21" s="205" t="s">
        <v>164</v>
      </c>
      <c r="AE21" s="351" t="s">
        <v>216</v>
      </c>
      <c r="AF21" s="352">
        <v>94558.11746335911</v>
      </c>
    </row>
    <row r="22" spans="1:32" ht="15.75">
      <c r="A22" s="22"/>
      <c r="B22" s="52"/>
      <c r="C22" s="291"/>
      <c r="D22" s="292"/>
      <c r="E22" s="293"/>
      <c r="F22" s="292"/>
      <c r="G22" s="293"/>
      <c r="H22" s="293"/>
      <c r="I22" s="291"/>
      <c r="J22" s="292"/>
      <c r="K22" s="293"/>
      <c r="L22" s="292"/>
      <c r="M22" s="293"/>
      <c r="N22" s="293"/>
      <c r="O22" s="291"/>
      <c r="P22" s="292"/>
      <c r="Q22" s="293"/>
      <c r="R22" s="292"/>
      <c r="S22" s="293"/>
      <c r="T22" s="293"/>
      <c r="U22" s="291"/>
      <c r="V22" s="292"/>
      <c r="W22" s="293"/>
      <c r="X22" s="292"/>
      <c r="Y22" s="293"/>
      <c r="Z22" s="293"/>
      <c r="AA22" s="291"/>
      <c r="AB22" s="294"/>
      <c r="AC22" s="205" t="s">
        <v>164</v>
      </c>
      <c r="AE22" s="351" t="s">
        <v>225</v>
      </c>
      <c r="AF22" s="352">
        <v>73816.40639753776</v>
      </c>
    </row>
    <row r="23" spans="1:32" ht="15.75">
      <c r="A23" s="22"/>
      <c r="B23" s="86" t="s">
        <v>177</v>
      </c>
      <c r="C23" s="278">
        <f>SUM(C11:C21)</f>
        <v>10</v>
      </c>
      <c r="D23" s="279">
        <f aca="true" t="shared" si="2" ref="D23:L23">SUM(D11:D21)</f>
        <v>1746.1647489804277</v>
      </c>
      <c r="E23" s="278">
        <f t="shared" si="2"/>
        <v>8</v>
      </c>
      <c r="F23" s="279">
        <f t="shared" si="2"/>
        <v>1256.8296736736459</v>
      </c>
      <c r="G23" s="278">
        <f t="shared" si="2"/>
        <v>3</v>
      </c>
      <c r="H23" s="279">
        <f t="shared" si="2"/>
        <v>389.2621285134274</v>
      </c>
      <c r="I23" s="278">
        <f t="shared" si="2"/>
        <v>0</v>
      </c>
      <c r="J23" s="279">
        <f t="shared" si="2"/>
        <v>0</v>
      </c>
      <c r="K23" s="278">
        <f t="shared" si="2"/>
        <v>0</v>
      </c>
      <c r="L23" s="279">
        <f t="shared" si="2"/>
        <v>0</v>
      </c>
      <c r="M23" s="278">
        <f>SUM(M11:M21)</f>
        <v>0</v>
      </c>
      <c r="N23" s="279">
        <f aca="true" t="shared" si="3" ref="N23:AB23">SUM(N11:N21)</f>
        <v>0</v>
      </c>
      <c r="O23" s="278">
        <f t="shared" si="3"/>
        <v>0</v>
      </c>
      <c r="P23" s="279">
        <f t="shared" si="3"/>
        <v>0</v>
      </c>
      <c r="Q23" s="278">
        <f t="shared" si="3"/>
        <v>0</v>
      </c>
      <c r="R23" s="279">
        <f t="shared" si="3"/>
        <v>0</v>
      </c>
      <c r="S23" s="278">
        <f t="shared" si="3"/>
        <v>0</v>
      </c>
      <c r="T23" s="279">
        <f t="shared" si="3"/>
        <v>0</v>
      </c>
      <c r="U23" s="278">
        <f t="shared" si="3"/>
        <v>0</v>
      </c>
      <c r="V23" s="279">
        <f t="shared" si="3"/>
        <v>0</v>
      </c>
      <c r="W23" s="278">
        <f t="shared" si="3"/>
        <v>0</v>
      </c>
      <c r="X23" s="279">
        <f t="shared" si="3"/>
        <v>0</v>
      </c>
      <c r="Y23" s="278">
        <f t="shared" si="3"/>
        <v>0</v>
      </c>
      <c r="Z23" s="279">
        <f t="shared" si="3"/>
        <v>0</v>
      </c>
      <c r="AA23" s="278">
        <f t="shared" si="3"/>
        <v>21</v>
      </c>
      <c r="AB23" s="283">
        <f t="shared" si="3"/>
        <v>3392.256551167501</v>
      </c>
      <c r="AC23" s="205" t="s">
        <v>164</v>
      </c>
      <c r="AE23" s="351"/>
      <c r="AF23" s="352"/>
    </row>
    <row r="24" spans="1:29" ht="15.75">
      <c r="A24" s="22"/>
      <c r="B24" s="87" t="s">
        <v>178</v>
      </c>
      <c r="C24" s="278">
        <f>+C23/-2</f>
        <v>-5</v>
      </c>
      <c r="D24" s="279">
        <f aca="true" t="shared" si="4" ref="D24:Z24">+D23/-2</f>
        <v>-873.0823744902139</v>
      </c>
      <c r="E24" s="278">
        <f t="shared" si="4"/>
        <v>-4</v>
      </c>
      <c r="F24" s="279">
        <f t="shared" si="4"/>
        <v>-628.4148368368229</v>
      </c>
      <c r="G24" s="278">
        <f t="shared" si="4"/>
        <v>-1.5</v>
      </c>
      <c r="H24" s="279">
        <f t="shared" si="4"/>
        <v>-194.6310642567137</v>
      </c>
      <c r="I24" s="278">
        <f t="shared" si="4"/>
        <v>0</v>
      </c>
      <c r="J24" s="279">
        <f t="shared" si="4"/>
        <v>0</v>
      </c>
      <c r="K24" s="278">
        <f t="shared" si="4"/>
        <v>0</v>
      </c>
      <c r="L24" s="279">
        <f t="shared" si="4"/>
        <v>0</v>
      </c>
      <c r="M24" s="278">
        <f t="shared" si="4"/>
        <v>0</v>
      </c>
      <c r="N24" s="279">
        <f t="shared" si="4"/>
        <v>0</v>
      </c>
      <c r="O24" s="278">
        <f t="shared" si="4"/>
        <v>0</v>
      </c>
      <c r="P24" s="279">
        <f t="shared" si="4"/>
        <v>0</v>
      </c>
      <c r="Q24" s="278">
        <f t="shared" si="4"/>
        <v>0</v>
      </c>
      <c r="R24" s="279">
        <f t="shared" si="4"/>
        <v>0</v>
      </c>
      <c r="S24" s="278">
        <f t="shared" si="4"/>
        <v>0</v>
      </c>
      <c r="T24" s="279">
        <f t="shared" si="4"/>
        <v>0</v>
      </c>
      <c r="U24" s="278">
        <f t="shared" si="4"/>
        <v>0</v>
      </c>
      <c r="V24" s="279">
        <f t="shared" si="4"/>
        <v>0</v>
      </c>
      <c r="W24" s="278">
        <f t="shared" si="4"/>
        <v>0</v>
      </c>
      <c r="X24" s="279">
        <f t="shared" si="4"/>
        <v>0</v>
      </c>
      <c r="Y24" s="278">
        <f t="shared" si="4"/>
        <v>0</v>
      </c>
      <c r="Z24" s="279">
        <f t="shared" si="4"/>
        <v>0</v>
      </c>
      <c r="AA24" s="278">
        <f>+C24+E24+G24-1</f>
        <v>-11.5</v>
      </c>
      <c r="AB24" s="283">
        <f>+D24+F24+H24</f>
        <v>-1696.1282755837506</v>
      </c>
      <c r="AC24" s="205" t="s">
        <v>164</v>
      </c>
    </row>
    <row r="25" spans="1:29" ht="15.75">
      <c r="A25" s="22"/>
      <c r="B25" s="88" t="s">
        <v>179</v>
      </c>
      <c r="C25" s="365"/>
      <c r="D25" s="299"/>
      <c r="E25" s="295"/>
      <c r="F25" s="288"/>
      <c r="G25" s="295"/>
      <c r="H25" s="288"/>
      <c r="I25" s="295"/>
      <c r="J25" s="288"/>
      <c r="K25" s="295"/>
      <c r="L25" s="288"/>
      <c r="M25" s="295"/>
      <c r="N25" s="288"/>
      <c r="O25" s="295"/>
      <c r="P25" s="288"/>
      <c r="Q25" s="295"/>
      <c r="R25" s="288"/>
      <c r="S25" s="295"/>
      <c r="T25" s="288"/>
      <c r="U25" s="295"/>
      <c r="V25" s="288"/>
      <c r="W25" s="295"/>
      <c r="X25" s="288"/>
      <c r="Y25" s="295"/>
      <c r="Z25" s="288"/>
      <c r="AA25" s="295">
        <f>SUM(C25:T25,S25,Q25,O25,M25,K25,I25,G25,E25)</f>
        <v>0</v>
      </c>
      <c r="AB25" s="296">
        <f>SUM(D25:U25,T25,R25,P25,N25,L25,J25,H25,F25)</f>
        <v>0</v>
      </c>
      <c r="AC25" s="205" t="s">
        <v>164</v>
      </c>
    </row>
    <row r="26" spans="1:29" ht="15.75">
      <c r="A26" s="22"/>
      <c r="B26" s="52"/>
      <c r="C26" s="366"/>
      <c r="D26" s="367"/>
      <c r="E26" s="297"/>
      <c r="F26" s="292"/>
      <c r="G26" s="297"/>
      <c r="H26" s="292"/>
      <c r="I26" s="297"/>
      <c r="J26" s="292"/>
      <c r="K26" s="297"/>
      <c r="L26" s="292"/>
      <c r="M26" s="297"/>
      <c r="N26" s="292"/>
      <c r="O26" s="297"/>
      <c r="P26" s="292"/>
      <c r="Q26" s="297"/>
      <c r="R26" s="292"/>
      <c r="S26" s="297"/>
      <c r="T26" s="292"/>
      <c r="U26" s="297"/>
      <c r="V26" s="292"/>
      <c r="W26" s="297"/>
      <c r="X26" s="292"/>
      <c r="Y26" s="297"/>
      <c r="Z26" s="292"/>
      <c r="AA26" s="297"/>
      <c r="AB26" s="298"/>
      <c r="AC26" s="205" t="s">
        <v>164</v>
      </c>
    </row>
    <row r="27" spans="1:31" ht="15.75">
      <c r="A27" s="22"/>
      <c r="B27" s="178"/>
      <c r="C27" s="368"/>
      <c r="D27" s="337"/>
      <c r="E27" s="297"/>
      <c r="F27" s="299"/>
      <c r="G27" s="297"/>
      <c r="H27" s="299"/>
      <c r="I27" s="297"/>
      <c r="J27" s="299"/>
      <c r="K27" s="297"/>
      <c r="L27" s="299"/>
      <c r="M27" s="297"/>
      <c r="N27" s="299"/>
      <c r="O27" s="297"/>
      <c r="P27" s="299"/>
      <c r="Q27" s="297"/>
      <c r="R27" s="299"/>
      <c r="S27" s="297"/>
      <c r="T27" s="299"/>
      <c r="U27" s="297"/>
      <c r="V27" s="299"/>
      <c r="W27" s="297"/>
      <c r="X27" s="299"/>
      <c r="Y27" s="297"/>
      <c r="Z27" s="299"/>
      <c r="AA27" s="297"/>
      <c r="AB27" s="300"/>
      <c r="AC27" s="205" t="s">
        <v>164</v>
      </c>
      <c r="AE27" s="369" t="s">
        <v>220</v>
      </c>
    </row>
    <row r="28" spans="1:29" ht="15.75">
      <c r="A28" s="22"/>
      <c r="B28" s="364" t="s">
        <v>180</v>
      </c>
      <c r="C28" s="311">
        <f>SUM(C23:C25)</f>
        <v>5</v>
      </c>
      <c r="D28" s="313">
        <f aca="true" t="shared" si="5" ref="D28:Z28">SUM(D23:D25)</f>
        <v>873.0823744902139</v>
      </c>
      <c r="E28" s="312">
        <f t="shared" si="5"/>
        <v>4</v>
      </c>
      <c r="F28" s="302">
        <f t="shared" si="5"/>
        <v>628.4148368368229</v>
      </c>
      <c r="G28" s="301">
        <f t="shared" si="5"/>
        <v>1.5</v>
      </c>
      <c r="H28" s="302">
        <f t="shared" si="5"/>
        <v>194.6310642567137</v>
      </c>
      <c r="I28" s="301">
        <f t="shared" si="5"/>
        <v>0</v>
      </c>
      <c r="J28" s="302">
        <f t="shared" si="5"/>
        <v>0</v>
      </c>
      <c r="K28" s="301">
        <f t="shared" si="5"/>
        <v>0</v>
      </c>
      <c r="L28" s="302">
        <f t="shared" si="5"/>
        <v>0</v>
      </c>
      <c r="M28" s="301">
        <f t="shared" si="5"/>
        <v>0</v>
      </c>
      <c r="N28" s="302">
        <f t="shared" si="5"/>
        <v>0</v>
      </c>
      <c r="O28" s="301">
        <f t="shared" si="5"/>
        <v>0</v>
      </c>
      <c r="P28" s="302">
        <f t="shared" si="5"/>
        <v>0</v>
      </c>
      <c r="Q28" s="301">
        <f t="shared" si="5"/>
        <v>0</v>
      </c>
      <c r="R28" s="302">
        <f t="shared" si="5"/>
        <v>0</v>
      </c>
      <c r="S28" s="301">
        <f t="shared" si="5"/>
        <v>0</v>
      </c>
      <c r="T28" s="302">
        <f t="shared" si="5"/>
        <v>0</v>
      </c>
      <c r="U28" s="301">
        <f t="shared" si="5"/>
        <v>0</v>
      </c>
      <c r="V28" s="302">
        <f t="shared" si="5"/>
        <v>0</v>
      </c>
      <c r="W28" s="301">
        <f t="shared" si="5"/>
        <v>0</v>
      </c>
      <c r="X28" s="302">
        <f t="shared" si="5"/>
        <v>0</v>
      </c>
      <c r="Y28" s="301">
        <f t="shared" si="5"/>
        <v>0</v>
      </c>
      <c r="Z28" s="302">
        <f t="shared" si="5"/>
        <v>0</v>
      </c>
      <c r="AA28" s="301">
        <f>+C28+E28+G28+1</f>
        <v>11.5</v>
      </c>
      <c r="AB28" s="303">
        <f>SUM(AB23:AB25)</f>
        <v>1696.1282755837506</v>
      </c>
      <c r="AC28" s="205" t="s">
        <v>164</v>
      </c>
    </row>
    <row r="29" spans="1:34" ht="15.75">
      <c r="A29" s="22"/>
      <c r="B29" s="52"/>
      <c r="C29" s="287"/>
      <c r="D29" s="304"/>
      <c r="E29" s="305"/>
      <c r="F29" s="299"/>
      <c r="G29" s="305"/>
      <c r="H29" s="305"/>
      <c r="I29" s="287"/>
      <c r="J29" s="299"/>
      <c r="K29" s="305"/>
      <c r="L29" s="299"/>
      <c r="M29" s="305"/>
      <c r="N29" s="305"/>
      <c r="O29" s="287"/>
      <c r="P29" s="299"/>
      <c r="Q29" s="305"/>
      <c r="R29" s="299"/>
      <c r="S29" s="305"/>
      <c r="T29" s="305"/>
      <c r="U29" s="287"/>
      <c r="V29" s="299"/>
      <c r="W29" s="305"/>
      <c r="X29" s="299"/>
      <c r="Y29" s="305"/>
      <c r="Z29" s="305"/>
      <c r="AA29" s="287"/>
      <c r="AB29" s="306"/>
      <c r="AC29" s="205" t="s">
        <v>164</v>
      </c>
      <c r="AE29" s="353" t="s">
        <v>217</v>
      </c>
      <c r="AF29" s="353" t="s">
        <v>221</v>
      </c>
      <c r="AG29" s="355" t="s">
        <v>41</v>
      </c>
      <c r="AH29" s="355" t="s">
        <v>218</v>
      </c>
    </row>
    <row r="30" spans="1:34" ht="15.75">
      <c r="A30" s="22"/>
      <c r="B30" s="86" t="s">
        <v>72</v>
      </c>
      <c r="C30" s="278"/>
      <c r="D30" s="307">
        <f>+D28*0.2558</f>
        <v>223.33447139459673</v>
      </c>
      <c r="E30" s="280"/>
      <c r="F30" s="281">
        <f>+F28*0.2558</f>
        <v>160.7485152628593</v>
      </c>
      <c r="G30" s="280"/>
      <c r="H30" s="280">
        <f>+H28*0.2558</f>
        <v>49.78662623686737</v>
      </c>
      <c r="I30" s="278"/>
      <c r="J30" s="279"/>
      <c r="K30" s="280"/>
      <c r="L30" s="281"/>
      <c r="M30" s="280"/>
      <c r="N30" s="280"/>
      <c r="O30" s="278"/>
      <c r="P30" s="279"/>
      <c r="Q30" s="280"/>
      <c r="R30" s="281"/>
      <c r="S30" s="280"/>
      <c r="T30" s="280"/>
      <c r="U30" s="278"/>
      <c r="V30" s="279"/>
      <c r="W30" s="280"/>
      <c r="X30" s="281"/>
      <c r="Y30" s="280"/>
      <c r="Z30" s="280"/>
      <c r="AA30" s="278">
        <f aca="true" t="shared" si="6" ref="AA30:AB42">SUM(S30,Q30,O30,M30,K30,I30,G30,E30,C30)</f>
        <v>0</v>
      </c>
      <c r="AB30" s="286">
        <f t="shared" si="6"/>
        <v>433.8696128943234</v>
      </c>
      <c r="AC30" s="205" t="s">
        <v>164</v>
      </c>
      <c r="AE30" s="140"/>
      <c r="AF30" s="140"/>
      <c r="AG30" s="140"/>
      <c r="AH30" s="140"/>
    </row>
    <row r="31" spans="1:34" ht="15.75">
      <c r="A31" s="22"/>
      <c r="B31" s="86" t="s">
        <v>77</v>
      </c>
      <c r="C31" s="278"/>
      <c r="D31" s="279">
        <f>+C23*$AG$31/1000</f>
        <v>58.78</v>
      </c>
      <c r="E31" s="280"/>
      <c r="F31" s="279">
        <f>+E23*$AG$31/1000</f>
        <v>47.024</v>
      </c>
      <c r="G31" s="280"/>
      <c r="H31" s="279">
        <f>+G23*$AG$31/1000</f>
        <v>17.634</v>
      </c>
      <c r="I31" s="278"/>
      <c r="J31" s="279"/>
      <c r="K31" s="280"/>
      <c r="L31" s="281"/>
      <c r="M31" s="280"/>
      <c r="N31" s="280"/>
      <c r="O31" s="278"/>
      <c r="P31" s="279"/>
      <c r="Q31" s="280"/>
      <c r="R31" s="281"/>
      <c r="S31" s="280"/>
      <c r="T31" s="280"/>
      <c r="U31" s="278"/>
      <c r="V31" s="279"/>
      <c r="W31" s="280"/>
      <c r="X31" s="281"/>
      <c r="Y31" s="280"/>
      <c r="Z31" s="280"/>
      <c r="AA31" s="278">
        <f t="shared" si="6"/>
        <v>0</v>
      </c>
      <c r="AB31" s="286">
        <f t="shared" si="6"/>
        <v>123.438</v>
      </c>
      <c r="AC31" s="205" t="s">
        <v>164</v>
      </c>
      <c r="AE31" s="356">
        <v>5878</v>
      </c>
      <c r="AF31" s="356"/>
      <c r="AG31" s="356">
        <f>SUM(AE31:AF31)</f>
        <v>5878</v>
      </c>
      <c r="AH31" s="140">
        <v>21</v>
      </c>
    </row>
    <row r="32" spans="1:34" ht="15.75">
      <c r="A32" s="22"/>
      <c r="B32" s="86" t="s">
        <v>73</v>
      </c>
      <c r="C32" s="278"/>
      <c r="D32" s="279">
        <f>+C23*$AG$32/1000</f>
        <v>4.18</v>
      </c>
      <c r="E32" s="280"/>
      <c r="F32" s="281">
        <v>0</v>
      </c>
      <c r="G32" s="280"/>
      <c r="H32" s="280">
        <v>0</v>
      </c>
      <c r="I32" s="278"/>
      <c r="J32" s="279"/>
      <c r="K32" s="280"/>
      <c r="L32" s="281"/>
      <c r="M32" s="280"/>
      <c r="N32" s="280"/>
      <c r="O32" s="278"/>
      <c r="P32" s="279"/>
      <c r="Q32" s="280"/>
      <c r="R32" s="281"/>
      <c r="S32" s="280"/>
      <c r="T32" s="280"/>
      <c r="U32" s="278"/>
      <c r="V32" s="279"/>
      <c r="W32" s="280"/>
      <c r="X32" s="281"/>
      <c r="Y32" s="280"/>
      <c r="Z32" s="280"/>
      <c r="AA32" s="278">
        <f t="shared" si="6"/>
        <v>0</v>
      </c>
      <c r="AB32" s="286">
        <f t="shared" si="6"/>
        <v>4.18</v>
      </c>
      <c r="AC32" s="205" t="s">
        <v>164</v>
      </c>
      <c r="AE32" s="356">
        <v>418</v>
      </c>
      <c r="AF32" s="356"/>
      <c r="AG32" s="356">
        <f aca="true" t="shared" si="7" ref="AG32:AG42">SUM(AE32:AF32)</f>
        <v>418</v>
      </c>
      <c r="AH32" s="140">
        <v>22</v>
      </c>
    </row>
    <row r="33" spans="1:34" ht="15.75" hidden="1">
      <c r="A33" s="22"/>
      <c r="B33" s="86" t="s">
        <v>78</v>
      </c>
      <c r="C33" s="278"/>
      <c r="D33" s="279"/>
      <c r="E33" s="280"/>
      <c r="F33" s="281"/>
      <c r="G33" s="280"/>
      <c r="H33" s="280"/>
      <c r="I33" s="278"/>
      <c r="J33" s="279"/>
      <c r="K33" s="280"/>
      <c r="L33" s="281"/>
      <c r="M33" s="280"/>
      <c r="N33" s="280"/>
      <c r="O33" s="278"/>
      <c r="P33" s="279"/>
      <c r="Q33" s="280"/>
      <c r="R33" s="281"/>
      <c r="S33" s="280"/>
      <c r="T33" s="280"/>
      <c r="U33" s="278"/>
      <c r="V33" s="279"/>
      <c r="W33" s="280"/>
      <c r="X33" s="281"/>
      <c r="Y33" s="280"/>
      <c r="Z33" s="280"/>
      <c r="AA33" s="278">
        <f t="shared" si="6"/>
        <v>0</v>
      </c>
      <c r="AB33" s="286">
        <f t="shared" si="6"/>
        <v>0</v>
      </c>
      <c r="AC33" s="205" t="s">
        <v>164</v>
      </c>
      <c r="AE33" s="356"/>
      <c r="AF33" s="356"/>
      <c r="AG33" s="356">
        <f t="shared" si="7"/>
        <v>0</v>
      </c>
      <c r="AH33" s="140"/>
    </row>
    <row r="34" spans="1:34" ht="15.75">
      <c r="A34" s="22"/>
      <c r="B34" s="86" t="s">
        <v>79</v>
      </c>
      <c r="C34" s="278"/>
      <c r="D34" s="279">
        <f>+C23*$AG$34/1000</f>
        <v>54.68</v>
      </c>
      <c r="E34" s="280"/>
      <c r="F34" s="281">
        <f>+E23*$AG$34/1000</f>
        <v>43.744</v>
      </c>
      <c r="G34" s="280"/>
      <c r="H34" s="280">
        <f>+G23*$AG$34/1000</f>
        <v>16.404</v>
      </c>
      <c r="I34" s="278"/>
      <c r="J34" s="279"/>
      <c r="K34" s="280"/>
      <c r="L34" s="281"/>
      <c r="M34" s="280"/>
      <c r="N34" s="280"/>
      <c r="O34" s="278"/>
      <c r="P34" s="279"/>
      <c r="Q34" s="280"/>
      <c r="R34" s="281"/>
      <c r="S34" s="280"/>
      <c r="T34" s="280"/>
      <c r="U34" s="278"/>
      <c r="V34" s="279"/>
      <c r="W34" s="280"/>
      <c r="X34" s="281"/>
      <c r="Y34" s="280"/>
      <c r="Z34" s="280"/>
      <c r="AA34" s="278">
        <f t="shared" si="6"/>
        <v>0</v>
      </c>
      <c r="AB34" s="286">
        <f t="shared" si="6"/>
        <v>114.828</v>
      </c>
      <c r="AC34" s="205" t="s">
        <v>164</v>
      </c>
      <c r="AE34" s="356">
        <v>2734</v>
      </c>
      <c r="AF34" s="356">
        <v>2734</v>
      </c>
      <c r="AG34" s="356">
        <f t="shared" si="7"/>
        <v>5468</v>
      </c>
      <c r="AH34" s="140">
        <v>23.3</v>
      </c>
    </row>
    <row r="35" spans="1:34" ht="15.75">
      <c r="A35" s="22"/>
      <c r="B35" s="86" t="s">
        <v>74</v>
      </c>
      <c r="C35" s="278"/>
      <c r="D35" s="279">
        <f>+C23*$AG$35/1000</f>
        <v>2.56</v>
      </c>
      <c r="E35" s="280"/>
      <c r="F35" s="281">
        <f>+E23*$AG$35/1000</f>
        <v>2.048</v>
      </c>
      <c r="G35" s="280"/>
      <c r="H35" s="280">
        <f>+G23*$AG$35/1000</f>
        <v>0.768</v>
      </c>
      <c r="I35" s="278"/>
      <c r="J35" s="279"/>
      <c r="K35" s="280"/>
      <c r="L35" s="281"/>
      <c r="M35" s="280"/>
      <c r="N35" s="280"/>
      <c r="O35" s="278"/>
      <c r="P35" s="279"/>
      <c r="Q35" s="280"/>
      <c r="R35" s="281"/>
      <c r="S35" s="280"/>
      <c r="T35" s="280"/>
      <c r="U35" s="278"/>
      <c r="V35" s="279"/>
      <c r="W35" s="280"/>
      <c r="X35" s="281"/>
      <c r="Y35" s="280"/>
      <c r="Z35" s="280"/>
      <c r="AA35" s="278">
        <f t="shared" si="6"/>
        <v>0</v>
      </c>
      <c r="AB35" s="286">
        <f t="shared" si="6"/>
        <v>5.3759999999999994</v>
      </c>
      <c r="AC35" s="205" t="s">
        <v>164</v>
      </c>
      <c r="AE35" s="356">
        <v>128</v>
      </c>
      <c r="AF35" s="356">
        <v>128</v>
      </c>
      <c r="AG35" s="356">
        <f t="shared" si="7"/>
        <v>256</v>
      </c>
      <c r="AH35" s="140">
        <v>24</v>
      </c>
    </row>
    <row r="36" spans="1:34" ht="15.75" hidden="1">
      <c r="A36" s="22"/>
      <c r="B36" s="86" t="s">
        <v>80</v>
      </c>
      <c r="C36" s="278"/>
      <c r="D36" s="279"/>
      <c r="E36" s="280"/>
      <c r="F36" s="281"/>
      <c r="G36" s="280"/>
      <c r="H36" s="280"/>
      <c r="I36" s="278"/>
      <c r="J36" s="279"/>
      <c r="K36" s="280"/>
      <c r="L36" s="281"/>
      <c r="M36" s="280"/>
      <c r="N36" s="280"/>
      <c r="O36" s="278"/>
      <c r="P36" s="279"/>
      <c r="Q36" s="280"/>
      <c r="R36" s="281"/>
      <c r="S36" s="280"/>
      <c r="T36" s="280"/>
      <c r="U36" s="278"/>
      <c r="V36" s="279"/>
      <c r="W36" s="280"/>
      <c r="X36" s="281"/>
      <c r="Y36" s="280"/>
      <c r="Z36" s="280"/>
      <c r="AA36" s="278">
        <f t="shared" si="6"/>
        <v>0</v>
      </c>
      <c r="AB36" s="286">
        <f t="shared" si="6"/>
        <v>0</v>
      </c>
      <c r="AC36" s="205" t="s">
        <v>164</v>
      </c>
      <c r="AE36" s="356"/>
      <c r="AF36" s="356"/>
      <c r="AG36" s="356">
        <f t="shared" si="7"/>
        <v>0</v>
      </c>
      <c r="AH36" s="140"/>
    </row>
    <row r="37" spans="1:34" ht="15.75">
      <c r="A37" s="22"/>
      <c r="B37" s="86" t="s">
        <v>81</v>
      </c>
      <c r="C37" s="278"/>
      <c r="D37" s="279">
        <f>+$AG$37/1000</f>
        <v>871.3333333333334</v>
      </c>
      <c r="E37" s="280"/>
      <c r="F37" s="279">
        <f>+$AG$37/1000</f>
        <v>871.3333333333334</v>
      </c>
      <c r="G37" s="280"/>
      <c r="H37" s="279">
        <f>+$AG$37/1000</f>
        <v>871.3333333333334</v>
      </c>
      <c r="I37" s="278"/>
      <c r="J37" s="279"/>
      <c r="K37" s="280"/>
      <c r="L37" s="281"/>
      <c r="M37" s="280"/>
      <c r="N37" s="280"/>
      <c r="O37" s="278"/>
      <c r="P37" s="279"/>
      <c r="Q37" s="280"/>
      <c r="R37" s="281"/>
      <c r="S37" s="280"/>
      <c r="T37" s="280"/>
      <c r="U37" s="278"/>
      <c r="V37" s="279"/>
      <c r="W37" s="280"/>
      <c r="X37" s="281"/>
      <c r="Y37" s="280"/>
      <c r="Z37" s="280"/>
      <c r="AA37" s="278">
        <f t="shared" si="6"/>
        <v>0</v>
      </c>
      <c r="AB37" s="286">
        <f t="shared" si="6"/>
        <v>2614</v>
      </c>
      <c r="AC37" s="205" t="s">
        <v>164</v>
      </c>
      <c r="AE37" s="356"/>
      <c r="AF37" s="356"/>
      <c r="AG37" s="370">
        <f>2614000/3</f>
        <v>871333.3333333334</v>
      </c>
      <c r="AH37" s="140">
        <v>25</v>
      </c>
    </row>
    <row r="38" spans="1:34" ht="15.75" hidden="1">
      <c r="A38" s="22"/>
      <c r="B38" s="86" t="s">
        <v>76</v>
      </c>
      <c r="C38" s="278"/>
      <c r="D38" s="279"/>
      <c r="E38" s="280"/>
      <c r="F38" s="281"/>
      <c r="G38" s="280"/>
      <c r="H38" s="280"/>
      <c r="I38" s="278"/>
      <c r="J38" s="279"/>
      <c r="K38" s="280"/>
      <c r="L38" s="281"/>
      <c r="M38" s="280"/>
      <c r="N38" s="280"/>
      <c r="O38" s="278"/>
      <c r="P38" s="279"/>
      <c r="Q38" s="280"/>
      <c r="R38" s="281"/>
      <c r="S38" s="280"/>
      <c r="T38" s="280"/>
      <c r="U38" s="278"/>
      <c r="V38" s="279"/>
      <c r="W38" s="280"/>
      <c r="X38" s="281"/>
      <c r="Y38" s="280"/>
      <c r="Z38" s="280"/>
      <c r="AA38" s="278">
        <f t="shared" si="6"/>
        <v>0</v>
      </c>
      <c r="AB38" s="286">
        <f t="shared" si="6"/>
        <v>0</v>
      </c>
      <c r="AC38" s="205" t="s">
        <v>164</v>
      </c>
      <c r="AE38" s="356"/>
      <c r="AF38" s="356"/>
      <c r="AG38" s="356">
        <f t="shared" si="7"/>
        <v>0</v>
      </c>
      <c r="AH38" s="140"/>
    </row>
    <row r="39" spans="1:34" ht="15.75" hidden="1">
      <c r="A39" s="22"/>
      <c r="B39" s="86" t="s">
        <v>82</v>
      </c>
      <c r="C39" s="278"/>
      <c r="D39" s="279"/>
      <c r="E39" s="280"/>
      <c r="F39" s="281"/>
      <c r="G39" s="280"/>
      <c r="H39" s="280"/>
      <c r="I39" s="278"/>
      <c r="J39" s="279"/>
      <c r="K39" s="280"/>
      <c r="L39" s="281"/>
      <c r="M39" s="280"/>
      <c r="N39" s="280"/>
      <c r="O39" s="278"/>
      <c r="P39" s="279"/>
      <c r="Q39" s="280"/>
      <c r="R39" s="281"/>
      <c r="S39" s="280"/>
      <c r="T39" s="280"/>
      <c r="U39" s="278"/>
      <c r="V39" s="279"/>
      <c r="W39" s="280"/>
      <c r="X39" s="281"/>
      <c r="Y39" s="280"/>
      <c r="Z39" s="280"/>
      <c r="AA39" s="278">
        <f t="shared" si="6"/>
        <v>0</v>
      </c>
      <c r="AB39" s="286">
        <f t="shared" si="6"/>
        <v>0</v>
      </c>
      <c r="AC39" s="205" t="s">
        <v>164</v>
      </c>
      <c r="AE39" s="356"/>
      <c r="AF39" s="356"/>
      <c r="AG39" s="356">
        <f t="shared" si="7"/>
        <v>0</v>
      </c>
      <c r="AH39" s="140"/>
    </row>
    <row r="40" spans="1:34" ht="15.75" hidden="1">
      <c r="A40" s="22"/>
      <c r="B40" s="86" t="s">
        <v>84</v>
      </c>
      <c r="C40" s="278"/>
      <c r="D40" s="279"/>
      <c r="E40" s="280"/>
      <c r="F40" s="281"/>
      <c r="G40" s="280"/>
      <c r="H40" s="280"/>
      <c r="I40" s="278"/>
      <c r="J40" s="279"/>
      <c r="K40" s="280"/>
      <c r="L40" s="281"/>
      <c r="M40" s="280"/>
      <c r="N40" s="280"/>
      <c r="O40" s="278"/>
      <c r="P40" s="279"/>
      <c r="Q40" s="280"/>
      <c r="R40" s="281"/>
      <c r="S40" s="280"/>
      <c r="T40" s="280"/>
      <c r="U40" s="278"/>
      <c r="V40" s="279"/>
      <c r="W40" s="280"/>
      <c r="X40" s="281"/>
      <c r="Y40" s="280"/>
      <c r="Z40" s="280"/>
      <c r="AA40" s="278">
        <f t="shared" si="6"/>
        <v>0</v>
      </c>
      <c r="AB40" s="286">
        <f t="shared" si="6"/>
        <v>0</v>
      </c>
      <c r="AC40" s="205" t="s">
        <v>164</v>
      </c>
      <c r="AE40" s="356"/>
      <c r="AF40" s="356"/>
      <c r="AG40" s="356">
        <f t="shared" si="7"/>
        <v>0</v>
      </c>
      <c r="AH40" s="140"/>
    </row>
    <row r="41" spans="1:34" ht="15.75">
      <c r="A41" s="22"/>
      <c r="B41" s="86" t="s">
        <v>83</v>
      </c>
      <c r="C41" s="278"/>
      <c r="D41" s="279">
        <f>+C23*$AG$41/1000</f>
        <v>18</v>
      </c>
      <c r="E41" s="280"/>
      <c r="F41" s="281">
        <f>+E23*$AG$41/1000</f>
        <v>14.4</v>
      </c>
      <c r="G41" s="280"/>
      <c r="H41" s="280">
        <f>+G23*$AG$41/1000</f>
        <v>5.4</v>
      </c>
      <c r="I41" s="278"/>
      <c r="J41" s="279"/>
      <c r="K41" s="280"/>
      <c r="L41" s="281"/>
      <c r="M41" s="280"/>
      <c r="N41" s="280"/>
      <c r="O41" s="278"/>
      <c r="P41" s="279"/>
      <c r="Q41" s="280"/>
      <c r="R41" s="281"/>
      <c r="S41" s="280"/>
      <c r="T41" s="280"/>
      <c r="U41" s="278"/>
      <c r="V41" s="279"/>
      <c r="W41" s="280"/>
      <c r="X41" s="281"/>
      <c r="Y41" s="280"/>
      <c r="Z41" s="280"/>
      <c r="AA41" s="278">
        <f t="shared" si="6"/>
        <v>0</v>
      </c>
      <c r="AB41" s="286">
        <f t="shared" si="6"/>
        <v>37.8</v>
      </c>
      <c r="AC41" s="205" t="s">
        <v>164</v>
      </c>
      <c r="AE41" s="356">
        <v>900</v>
      </c>
      <c r="AF41" s="356">
        <v>900</v>
      </c>
      <c r="AG41" s="356">
        <f t="shared" si="7"/>
        <v>1800</v>
      </c>
      <c r="AH41" s="140">
        <v>26</v>
      </c>
    </row>
    <row r="42" spans="1:34" ht="15.75">
      <c r="A42" s="22"/>
      <c r="B42" s="88" t="s">
        <v>75</v>
      </c>
      <c r="C42" s="287"/>
      <c r="D42" s="299">
        <f>+C23*$AG$42/1000</f>
        <v>224.03</v>
      </c>
      <c r="E42" s="297"/>
      <c r="F42" s="337">
        <f>+E23*$AG$42/1000</f>
        <v>179.224</v>
      </c>
      <c r="G42" s="297"/>
      <c r="H42" s="297">
        <f>+G23*$AG$42/1000</f>
        <v>67.209</v>
      </c>
      <c r="I42" s="287"/>
      <c r="J42" s="299"/>
      <c r="K42" s="297"/>
      <c r="L42" s="337"/>
      <c r="M42" s="297"/>
      <c r="N42" s="297"/>
      <c r="O42" s="287"/>
      <c r="P42" s="299"/>
      <c r="Q42" s="297"/>
      <c r="R42" s="337"/>
      <c r="S42" s="297"/>
      <c r="T42" s="297"/>
      <c r="U42" s="287"/>
      <c r="V42" s="299"/>
      <c r="W42" s="297"/>
      <c r="X42" s="337"/>
      <c r="Y42" s="297"/>
      <c r="Z42" s="297"/>
      <c r="AA42" s="287">
        <f t="shared" si="6"/>
        <v>0</v>
      </c>
      <c r="AB42" s="306">
        <f t="shared" si="6"/>
        <v>470.46299999999997</v>
      </c>
      <c r="AC42" s="205" t="s">
        <v>164</v>
      </c>
      <c r="AE42" s="356">
        <v>11518</v>
      </c>
      <c r="AF42" s="356">
        <v>10885</v>
      </c>
      <c r="AG42" s="356">
        <f t="shared" si="7"/>
        <v>22403</v>
      </c>
      <c r="AH42" s="140">
        <v>31</v>
      </c>
    </row>
    <row r="43" spans="1:29" ht="16.5" thickBot="1">
      <c r="A43" s="22"/>
      <c r="B43" s="148" t="s">
        <v>168</v>
      </c>
      <c r="C43" s="338">
        <f aca="true" t="shared" si="8" ref="C43:Z43">SUM(C28:C42)</f>
        <v>5</v>
      </c>
      <c r="D43" s="339">
        <f t="shared" si="8"/>
        <v>2329.9801792181443</v>
      </c>
      <c r="E43" s="340">
        <f t="shared" si="8"/>
        <v>4</v>
      </c>
      <c r="F43" s="339">
        <f t="shared" si="8"/>
        <v>1946.9366854330158</v>
      </c>
      <c r="G43" s="340">
        <f t="shared" si="8"/>
        <v>1.5</v>
      </c>
      <c r="H43" s="341">
        <f t="shared" si="8"/>
        <v>1223.1660238269146</v>
      </c>
      <c r="I43" s="338">
        <f t="shared" si="8"/>
        <v>0</v>
      </c>
      <c r="J43" s="339">
        <f t="shared" si="8"/>
        <v>0</v>
      </c>
      <c r="K43" s="342">
        <f t="shared" si="8"/>
        <v>0</v>
      </c>
      <c r="L43" s="339">
        <f t="shared" si="8"/>
        <v>0</v>
      </c>
      <c r="M43" s="342">
        <f t="shared" si="8"/>
        <v>0</v>
      </c>
      <c r="N43" s="341">
        <f t="shared" si="8"/>
        <v>0</v>
      </c>
      <c r="O43" s="343">
        <f t="shared" si="8"/>
        <v>0</v>
      </c>
      <c r="P43" s="339">
        <f t="shared" si="8"/>
        <v>0</v>
      </c>
      <c r="Q43" s="342">
        <f t="shared" si="8"/>
        <v>0</v>
      </c>
      <c r="R43" s="339">
        <f t="shared" si="8"/>
        <v>0</v>
      </c>
      <c r="S43" s="342">
        <f t="shared" si="8"/>
        <v>0</v>
      </c>
      <c r="T43" s="341">
        <f t="shared" si="8"/>
        <v>0</v>
      </c>
      <c r="U43" s="343">
        <f t="shared" si="8"/>
        <v>0</v>
      </c>
      <c r="V43" s="339">
        <f t="shared" si="8"/>
        <v>0</v>
      </c>
      <c r="W43" s="342">
        <f t="shared" si="8"/>
        <v>0</v>
      </c>
      <c r="X43" s="339">
        <f t="shared" si="8"/>
        <v>0</v>
      </c>
      <c r="Y43" s="342">
        <f t="shared" si="8"/>
        <v>0</v>
      </c>
      <c r="Z43" s="341">
        <f t="shared" si="8"/>
        <v>0</v>
      </c>
      <c r="AA43" s="343">
        <f>SUM(AA28:AA42)</f>
        <v>11.5</v>
      </c>
      <c r="AB43" s="344">
        <f>SUM(AB28:AB42)</f>
        <v>5500.082888478074</v>
      </c>
      <c r="AC43" s="205" t="s">
        <v>9</v>
      </c>
    </row>
    <row r="44" spans="1:43" ht="15.75">
      <c r="A44" s="22"/>
      <c r="B44" s="901" t="s">
        <v>9</v>
      </c>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3"/>
      <c r="AC44" s="206"/>
      <c r="AD44" s="25"/>
      <c r="AE44" s="25"/>
      <c r="AF44" s="25"/>
      <c r="AG44" s="25"/>
      <c r="AH44" s="25"/>
      <c r="AI44" s="25"/>
      <c r="AJ44" s="25"/>
      <c r="AK44" s="25"/>
      <c r="AL44" s="25"/>
      <c r="AM44" s="25"/>
      <c r="AN44" s="25"/>
      <c r="AO44" s="25"/>
      <c r="AP44" s="25"/>
      <c r="AQ44" s="25"/>
    </row>
    <row r="45" spans="1:43" ht="15.75" hidden="1">
      <c r="A45" s="2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07"/>
      <c r="AD45" s="25"/>
      <c r="AE45" s="25"/>
      <c r="AF45" s="25"/>
      <c r="AG45" s="25"/>
      <c r="AH45" s="25"/>
      <c r="AI45" s="25"/>
      <c r="AJ45" s="25"/>
      <c r="AK45" s="25"/>
      <c r="AL45" s="25"/>
      <c r="AM45" s="25"/>
      <c r="AN45" s="25"/>
      <c r="AO45" s="25"/>
      <c r="AP45" s="25"/>
      <c r="AQ45" s="25"/>
    </row>
    <row r="46" ht="15" hidden="1"/>
    <row r="47" spans="2:28" ht="18.75" hidden="1">
      <c r="B47" s="904" t="s">
        <v>146</v>
      </c>
      <c r="C47" s="904"/>
      <c r="D47" s="904"/>
      <c r="E47" s="904"/>
      <c r="F47" s="904"/>
      <c r="G47" s="904"/>
      <c r="H47" s="904"/>
      <c r="I47" s="904"/>
      <c r="J47" s="156"/>
      <c r="K47" s="156"/>
      <c r="L47" s="156"/>
      <c r="M47" s="156"/>
      <c r="N47" s="156"/>
      <c r="O47" s="156"/>
      <c r="P47" s="156"/>
      <c r="Q47" s="156"/>
      <c r="R47" s="156"/>
      <c r="S47" s="156"/>
      <c r="T47" s="156"/>
      <c r="U47" s="156"/>
      <c r="V47" s="156"/>
      <c r="W47" s="156"/>
      <c r="X47" s="156"/>
      <c r="Y47" s="156"/>
      <c r="Z47" s="156"/>
      <c r="AA47" s="156"/>
      <c r="AB47" s="156"/>
    </row>
    <row r="48" spans="2:28" ht="18.75" hidden="1">
      <c r="B48" s="155"/>
      <c r="C48" s="155"/>
      <c r="D48" s="155"/>
      <c r="E48" s="155"/>
      <c r="F48" s="155"/>
      <c r="G48" s="155"/>
      <c r="H48" s="155"/>
      <c r="I48" s="155"/>
      <c r="J48" s="156"/>
      <c r="K48" s="156"/>
      <c r="L48" s="156"/>
      <c r="M48" s="156"/>
      <c r="N48" s="156"/>
      <c r="O48" s="156"/>
      <c r="P48" s="156"/>
      <c r="Q48" s="156"/>
      <c r="R48" s="156"/>
      <c r="S48" s="156"/>
      <c r="T48" s="156"/>
      <c r="U48" s="156"/>
      <c r="V48" s="156"/>
      <c r="W48" s="156"/>
      <c r="X48" s="156"/>
      <c r="Y48" s="156"/>
      <c r="Z48" s="156"/>
      <c r="AA48" s="156"/>
      <c r="AB48" s="156"/>
    </row>
    <row r="49" spans="2:28" ht="141.75" customHeight="1" hidden="1">
      <c r="B49" s="905" t="s">
        <v>24</v>
      </c>
      <c r="C49" s="672"/>
      <c r="D49" s="672"/>
      <c r="E49" s="672"/>
      <c r="F49" s="672"/>
      <c r="G49" s="672"/>
      <c r="H49" s="672"/>
      <c r="I49" s="672"/>
      <c r="J49" s="153"/>
      <c r="K49" s="153"/>
      <c r="L49" s="153"/>
      <c r="M49" s="153"/>
      <c r="N49" s="153"/>
      <c r="O49" s="153"/>
      <c r="P49" s="153"/>
      <c r="Q49" s="153"/>
      <c r="R49" s="153"/>
      <c r="S49" s="153"/>
      <c r="T49" s="153"/>
      <c r="U49" s="153"/>
      <c r="V49" s="153"/>
      <c r="W49" s="153"/>
      <c r="X49" s="153"/>
      <c r="Y49" s="153"/>
      <c r="Z49" s="153"/>
      <c r="AA49" s="153"/>
      <c r="AB49" s="153"/>
    </row>
    <row r="50" ht="15" hidden="1"/>
    <row r="51" ht="15" hidden="1"/>
    <row r="52" ht="15" hidden="1">
      <c r="AB52" s="194"/>
    </row>
    <row r="53" ht="15"/>
    <row r="54" spans="31:33" ht="15">
      <c r="AE54" s="369" t="s">
        <v>222</v>
      </c>
      <c r="AG54" s="371">
        <f>(1750000+261000+15000)/1000</f>
        <v>2026</v>
      </c>
    </row>
    <row r="55" spans="31:33" ht="15">
      <c r="AE55" s="369" t="s">
        <v>224</v>
      </c>
      <c r="AG55" s="373">
        <f>5500000/1000</f>
        <v>5500</v>
      </c>
    </row>
    <row r="56" spans="31:33" ht="15">
      <c r="AE56" s="369" t="s">
        <v>223</v>
      </c>
      <c r="AG56" s="372">
        <f>+(AG55-2886)</f>
        <v>2614</v>
      </c>
    </row>
    <row r="57" ht="15"/>
  </sheetData>
  <sheetProtection/>
  <mergeCells count="20">
    <mergeCell ref="B8:B10"/>
    <mergeCell ref="I8:N8"/>
    <mergeCell ref="O8:T8"/>
    <mergeCell ref="U8:Z8"/>
    <mergeCell ref="AA8:AB9"/>
    <mergeCell ref="C9:D9"/>
    <mergeCell ref="E9:F9"/>
    <mergeCell ref="G9:H9"/>
    <mergeCell ref="I9:J9"/>
    <mergeCell ref="K9:L9"/>
    <mergeCell ref="Y9:Z9"/>
    <mergeCell ref="B44:AB44"/>
    <mergeCell ref="B47:I47"/>
    <mergeCell ref="B49:I49"/>
    <mergeCell ref="M9:N9"/>
    <mergeCell ref="O9:P9"/>
    <mergeCell ref="Q9:R9"/>
    <mergeCell ref="S9:T9"/>
    <mergeCell ref="U9:V9"/>
    <mergeCell ref="W9:X9"/>
  </mergeCells>
  <printOptions horizontalCentered="1"/>
  <pageMargins left="0.75" right="0.75" top="0.5" bottom="0.5" header="0.5" footer="0.5"/>
  <pageSetup fitToHeight="0" fitToWidth="1" horizontalDpi="600" verticalDpi="600" orientation="landscape" scale="78" r:id="rId3"/>
  <headerFooter alignWithMargins="0">
    <oddFooter>&amp;C&amp;"Times New Roman,Regular"&amp;14Exhibit J - Financial Analysis of Program Changes&amp;12
</oddFooter>
  </headerFooter>
  <legacyDrawing r:id="rId2"/>
</worksheet>
</file>

<file path=xl/worksheets/sheet9.xml><?xml version="1.0" encoding="utf-8"?>
<worksheet xmlns="http://schemas.openxmlformats.org/spreadsheetml/2006/main" xmlns:r="http://schemas.openxmlformats.org/officeDocument/2006/relationships">
  <sheetPr codeName="Sheet21">
    <pageSetUpPr fitToPage="1"/>
  </sheetPr>
  <dimension ref="B1:X24"/>
  <sheetViews>
    <sheetView showGridLines="0" showOutlineSymbols="0" view="pageBreakPreview" zoomScale="115" zoomScaleSheetLayoutView="115" zoomScalePageLayoutView="0" workbookViewId="0" topLeftCell="A1">
      <selection activeCell="M23" sqref="M23"/>
    </sheetView>
  </sheetViews>
  <sheetFormatPr defaultColWidth="9.6640625" defaultRowHeight="15"/>
  <cols>
    <col min="1" max="1" width="9.6640625" style="401" customWidth="1"/>
    <col min="2" max="2" width="3.77734375" style="401" customWidth="1"/>
    <col min="3" max="3" width="23.88671875" style="401" customWidth="1"/>
    <col min="4" max="4" width="5.6640625" style="401" customWidth="1"/>
    <col min="5" max="5" width="6.77734375" style="401" customWidth="1"/>
    <col min="6" max="6" width="8.99609375" style="401" customWidth="1"/>
    <col min="7" max="7" width="8.77734375" style="401" customWidth="1"/>
    <col min="8" max="8" width="5.6640625" style="401" customWidth="1"/>
    <col min="9" max="9" width="6.77734375" style="401" customWidth="1"/>
    <col min="10" max="10" width="9.4453125" style="401" customWidth="1"/>
    <col min="11" max="11" width="0.9921875" style="403" customWidth="1"/>
    <col min="12" max="16384" width="9.6640625" style="401" customWidth="1"/>
  </cols>
  <sheetData>
    <row r="1" spans="2:11" ht="20.25">
      <c r="B1" s="845" t="s">
        <v>324</v>
      </c>
      <c r="C1" s="846"/>
      <c r="D1" s="846"/>
      <c r="E1" s="846"/>
      <c r="F1" s="846"/>
      <c r="G1" s="846"/>
      <c r="H1" s="846"/>
      <c r="I1" s="846"/>
      <c r="J1" s="846"/>
      <c r="K1" s="400" t="s">
        <v>164</v>
      </c>
    </row>
    <row r="2" spans="2:11" ht="15.75">
      <c r="B2" s="404"/>
      <c r="C2" s="404"/>
      <c r="D2" s="404"/>
      <c r="E2" s="404"/>
      <c r="F2" s="404"/>
      <c r="G2" s="404"/>
      <c r="H2" s="404"/>
      <c r="I2" s="404"/>
      <c r="J2" s="404"/>
      <c r="K2" s="400" t="s">
        <v>164</v>
      </c>
    </row>
    <row r="3" spans="2:11" ht="18.75">
      <c r="B3" s="847" t="s">
        <v>325</v>
      </c>
      <c r="C3" s="848"/>
      <c r="D3" s="848"/>
      <c r="E3" s="848"/>
      <c r="F3" s="848"/>
      <c r="G3" s="848"/>
      <c r="H3" s="848"/>
      <c r="I3" s="848"/>
      <c r="J3" s="848"/>
      <c r="K3" s="400" t="s">
        <v>164</v>
      </c>
    </row>
    <row r="4" spans="2:11" ht="16.5">
      <c r="B4" s="849" t="s">
        <v>187</v>
      </c>
      <c r="C4" s="808"/>
      <c r="D4" s="808"/>
      <c r="E4" s="808"/>
      <c r="F4" s="808"/>
      <c r="G4" s="808"/>
      <c r="H4" s="808"/>
      <c r="I4" s="808"/>
      <c r="J4" s="808"/>
      <c r="K4" s="400" t="s">
        <v>164</v>
      </c>
    </row>
    <row r="5" spans="2:11" ht="16.5">
      <c r="B5" s="849" t="s">
        <v>127</v>
      </c>
      <c r="C5" s="848"/>
      <c r="D5" s="848"/>
      <c r="E5" s="848"/>
      <c r="F5" s="848"/>
      <c r="G5" s="848"/>
      <c r="H5" s="848"/>
      <c r="I5" s="848"/>
      <c r="J5" s="848"/>
      <c r="K5" s="400" t="s">
        <v>164</v>
      </c>
    </row>
    <row r="6" spans="2:11" ht="15.75">
      <c r="B6" s="850" t="s">
        <v>126</v>
      </c>
      <c r="C6" s="808"/>
      <c r="D6" s="808"/>
      <c r="E6" s="808"/>
      <c r="F6" s="808"/>
      <c r="G6" s="808"/>
      <c r="H6" s="808"/>
      <c r="I6" s="808"/>
      <c r="J6" s="808"/>
      <c r="K6" s="400" t="s">
        <v>164</v>
      </c>
    </row>
    <row r="7" spans="2:11" ht="15.75">
      <c r="B7" s="404"/>
      <c r="C7" s="404"/>
      <c r="D7" s="404"/>
      <c r="E7" s="404"/>
      <c r="F7" s="404"/>
      <c r="G7" s="404"/>
      <c r="H7" s="404"/>
      <c r="I7" s="404"/>
      <c r="J7" s="404"/>
      <c r="K7" s="400" t="s">
        <v>164</v>
      </c>
    </row>
    <row r="8" spans="2:11" ht="15.75">
      <c r="B8" s="404"/>
      <c r="C8" s="404"/>
      <c r="D8" s="405"/>
      <c r="E8" s="405"/>
      <c r="F8" s="405"/>
      <c r="G8" s="404"/>
      <c r="H8" s="406"/>
      <c r="I8" s="405"/>
      <c r="J8" s="405"/>
      <c r="K8" s="400" t="s">
        <v>164</v>
      </c>
    </row>
    <row r="9" spans="2:11" ht="21" customHeight="1">
      <c r="B9" s="407"/>
      <c r="C9" s="408"/>
      <c r="D9" s="832" t="s">
        <v>328</v>
      </c>
      <c r="E9" s="833"/>
      <c r="F9" s="834"/>
      <c r="G9" s="920" t="s">
        <v>333</v>
      </c>
      <c r="H9" s="832" t="s">
        <v>329</v>
      </c>
      <c r="I9" s="833"/>
      <c r="J9" s="834"/>
      <c r="K9" s="400" t="s">
        <v>164</v>
      </c>
    </row>
    <row r="10" spans="2:11" ht="15.75">
      <c r="B10" s="409"/>
      <c r="C10" s="410"/>
      <c r="D10" s="835"/>
      <c r="E10" s="836"/>
      <c r="F10" s="837"/>
      <c r="G10" s="921"/>
      <c r="H10" s="835"/>
      <c r="I10" s="836"/>
      <c r="J10" s="837"/>
      <c r="K10" s="400" t="s">
        <v>164</v>
      </c>
    </row>
    <row r="11" spans="2:11" ht="3" customHeight="1">
      <c r="B11" s="409"/>
      <c r="C11" s="404"/>
      <c r="D11" s="409"/>
      <c r="E11" s="404"/>
      <c r="F11" s="404"/>
      <c r="G11" s="921"/>
      <c r="H11" s="409"/>
      <c r="I11" s="404"/>
      <c r="J11" s="411"/>
      <c r="K11" s="400" t="s">
        <v>164</v>
      </c>
    </row>
    <row r="12" spans="2:11" ht="16.5" thickBot="1">
      <c r="B12" s="412" t="s">
        <v>38</v>
      </c>
      <c r="C12" s="413"/>
      <c r="D12" s="414" t="s">
        <v>150</v>
      </c>
      <c r="E12" s="415" t="s">
        <v>40</v>
      </c>
      <c r="F12" s="415" t="s">
        <v>152</v>
      </c>
      <c r="G12" s="922"/>
      <c r="H12" s="414" t="s">
        <v>150</v>
      </c>
      <c r="I12" s="415" t="s">
        <v>40</v>
      </c>
      <c r="J12" s="416" t="s">
        <v>152</v>
      </c>
      <c r="K12" s="400" t="s">
        <v>164</v>
      </c>
    </row>
    <row r="13" spans="2:11" ht="15.75">
      <c r="B13" s="838" t="s">
        <v>188</v>
      </c>
      <c r="C13" s="839"/>
      <c r="D13" s="68">
        <v>413.1</v>
      </c>
      <c r="E13" s="69">
        <v>456.3</v>
      </c>
      <c r="F13" s="69">
        <v>98806.39021499999</v>
      </c>
      <c r="G13" s="573">
        <v>5000</v>
      </c>
      <c r="H13" s="417">
        <v>413.1</v>
      </c>
      <c r="I13" s="418">
        <v>456.3</v>
      </c>
      <c r="J13" s="419">
        <v>103806.39021499999</v>
      </c>
      <c r="K13" s="400" t="s">
        <v>164</v>
      </c>
    </row>
    <row r="14" spans="2:11" ht="15.75">
      <c r="B14" s="840" t="s">
        <v>189</v>
      </c>
      <c r="C14" s="841"/>
      <c r="D14" s="68">
        <v>45.900000000000006</v>
      </c>
      <c r="E14" s="69">
        <v>50.7</v>
      </c>
      <c r="F14" s="69">
        <v>10978.5</v>
      </c>
      <c r="G14" s="574"/>
      <c r="H14" s="417">
        <v>45.900000000000006</v>
      </c>
      <c r="I14" s="418">
        <v>50.7</v>
      </c>
      <c r="J14" s="419">
        <v>10978.5</v>
      </c>
      <c r="K14" s="400" t="s">
        <v>164</v>
      </c>
    </row>
    <row r="15" spans="2:11" ht="9" customHeight="1">
      <c r="B15" s="409"/>
      <c r="C15" s="404" t="s">
        <v>151</v>
      </c>
      <c r="D15" s="409"/>
      <c r="E15" s="410"/>
      <c r="F15" s="410"/>
      <c r="G15" s="575"/>
      <c r="H15" s="409"/>
      <c r="I15" s="410"/>
      <c r="J15" s="411"/>
      <c r="K15" s="400" t="s">
        <v>164</v>
      </c>
    </row>
    <row r="16" spans="2:11" ht="15.75">
      <c r="B16" s="842" t="s">
        <v>161</v>
      </c>
      <c r="C16" s="843"/>
      <c r="D16" s="420">
        <v>459</v>
      </c>
      <c r="E16" s="421">
        <v>507</v>
      </c>
      <c r="F16" s="422">
        <v>109784.89021499999</v>
      </c>
      <c r="G16" s="576">
        <v>5000</v>
      </c>
      <c r="H16" s="420">
        <v>459</v>
      </c>
      <c r="I16" s="421">
        <v>507</v>
      </c>
      <c r="J16" s="423">
        <v>114784.89021499999</v>
      </c>
      <c r="K16" s="400" t="s">
        <v>164</v>
      </c>
    </row>
    <row r="17" spans="2:24" ht="15.75">
      <c r="B17" s="844" t="s">
        <v>132</v>
      </c>
      <c r="C17" s="831"/>
      <c r="D17" s="424" t="s">
        <v>151</v>
      </c>
      <c r="E17" s="425">
        <v>184</v>
      </c>
      <c r="F17" s="425"/>
      <c r="G17" s="577"/>
      <c r="H17" s="424"/>
      <c r="I17" s="425">
        <v>184</v>
      </c>
      <c r="J17" s="426"/>
      <c r="K17" s="400" t="s">
        <v>164</v>
      </c>
      <c r="L17" s="402"/>
      <c r="M17" s="402"/>
      <c r="N17" s="402"/>
      <c r="O17" s="402"/>
      <c r="P17" s="402"/>
      <c r="Q17" s="402"/>
      <c r="R17" s="402"/>
      <c r="S17" s="402"/>
      <c r="T17" s="402"/>
      <c r="U17" s="402"/>
      <c r="V17" s="402"/>
      <c r="W17" s="402"/>
      <c r="X17" s="402"/>
    </row>
    <row r="18" spans="2:11" ht="15.75">
      <c r="B18" s="844" t="s">
        <v>131</v>
      </c>
      <c r="C18" s="831"/>
      <c r="D18" s="427"/>
      <c r="E18" s="428">
        <v>691</v>
      </c>
      <c r="F18" s="428"/>
      <c r="G18" s="578"/>
      <c r="H18" s="427"/>
      <c r="I18" s="428">
        <v>691</v>
      </c>
      <c r="J18" s="429"/>
      <c r="K18" s="400" t="s">
        <v>164</v>
      </c>
    </row>
    <row r="19" spans="2:11" ht="15.75">
      <c r="B19" s="824" t="s">
        <v>133</v>
      </c>
      <c r="C19" s="825"/>
      <c r="D19" s="417"/>
      <c r="E19" s="418"/>
      <c r="F19" s="418"/>
      <c r="G19" s="574"/>
      <c r="H19" s="417"/>
      <c r="I19" s="418"/>
      <c r="J19" s="419"/>
      <c r="K19" s="400" t="s">
        <v>164</v>
      </c>
    </row>
    <row r="20" spans="2:11" ht="15.75">
      <c r="B20" s="826" t="s">
        <v>45</v>
      </c>
      <c r="C20" s="827"/>
      <c r="D20" s="417"/>
      <c r="E20" s="418"/>
      <c r="F20" s="418"/>
      <c r="G20" s="574"/>
      <c r="H20" s="417"/>
      <c r="I20" s="418">
        <v>0</v>
      </c>
      <c r="J20" s="419"/>
      <c r="K20" s="400" t="s">
        <v>164</v>
      </c>
    </row>
    <row r="21" spans="2:11" ht="15.75">
      <c r="B21" s="828" t="s">
        <v>95</v>
      </c>
      <c r="C21" s="829"/>
      <c r="D21" s="424"/>
      <c r="E21" s="425"/>
      <c r="F21" s="425"/>
      <c r="G21" s="577"/>
      <c r="H21" s="424"/>
      <c r="I21" s="425">
        <v>0</v>
      </c>
      <c r="J21" s="426"/>
      <c r="K21" s="400" t="s">
        <v>164</v>
      </c>
    </row>
    <row r="22" spans="2:11" ht="15.75">
      <c r="B22" s="830" t="s">
        <v>134</v>
      </c>
      <c r="C22" s="831"/>
      <c r="D22" s="424"/>
      <c r="E22" s="425">
        <v>691</v>
      </c>
      <c r="F22" s="430"/>
      <c r="G22" s="577"/>
      <c r="H22" s="424"/>
      <c r="I22" s="425">
        <v>691</v>
      </c>
      <c r="J22" s="431"/>
      <c r="K22" s="400" t="s">
        <v>164</v>
      </c>
    </row>
    <row r="23" spans="3:11" ht="15.75">
      <c r="C23" s="404"/>
      <c r="D23" s="404"/>
      <c r="E23" s="404"/>
      <c r="F23" s="404"/>
      <c r="G23" s="404"/>
      <c r="H23" s="404"/>
      <c r="I23" s="404"/>
      <c r="J23" s="404"/>
      <c r="K23" s="400" t="s">
        <v>9</v>
      </c>
    </row>
    <row r="24" ht="15.75">
      <c r="K24" s="401"/>
    </row>
  </sheetData>
  <sheetProtection/>
  <mergeCells count="17">
    <mergeCell ref="B19:C19"/>
    <mergeCell ref="B20:C20"/>
    <mergeCell ref="B21:C21"/>
    <mergeCell ref="B22:C22"/>
    <mergeCell ref="B13:C13"/>
    <mergeCell ref="B14:C14"/>
    <mergeCell ref="B16:C16"/>
    <mergeCell ref="B17:C17"/>
    <mergeCell ref="B18:C18"/>
    <mergeCell ref="G9:G12"/>
    <mergeCell ref="B1:J1"/>
    <mergeCell ref="B3:J3"/>
    <mergeCell ref="B4:J4"/>
    <mergeCell ref="B5:J5"/>
    <mergeCell ref="B6:J6"/>
    <mergeCell ref="D9:F10"/>
    <mergeCell ref="H9:J10"/>
  </mergeCells>
  <printOptions horizontalCentered="1"/>
  <pageMargins left="0.5" right="0.5" top="0.5" bottom="0.55" header="0" footer="0"/>
  <pageSetup firstPageNumber="2" useFirstPageNumber="1" fitToHeight="1" fitToWidth="1" horizontalDpi="300" verticalDpi="300" orientation="landscape" r:id="rId1"/>
  <headerFooter alignWithMargins="0">
    <oddFooter>&amp;C&amp;"Times New Roman,Regular"Exhibit F - Crosswalk of 2009 Availability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rlindsay</cp:lastModifiedBy>
  <cp:lastPrinted>2011-01-27T21:49:23Z</cp:lastPrinted>
  <dcterms:created xsi:type="dcterms:W3CDTF">2003-08-28T20:51:00Z</dcterms:created>
  <dcterms:modified xsi:type="dcterms:W3CDTF">2011-02-14T18:17:09Z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