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80" yWindow="510" windowWidth="10830" windowHeight="6375" tabRatio="889"/>
  </bookViews>
  <sheets>
    <sheet name="B. Summary of Requirements " sheetId="1" r:id="rId1"/>
    <sheet name="C. Program Increases offsets" sheetId="8" r:id="rId2"/>
    <sheet name="D. Strategic Goals &amp; Objectives" sheetId="2" r:id="rId3"/>
    <sheet name="F. 2010 Crosswalk" sheetId="4" r:id="rId4"/>
    <sheet name="G. 2011 Crosswalk" sheetId="10" r:id="rId5"/>
    <sheet name="J. Financial Analysis" sheetId="6" r:id="rId6"/>
    <sheet name="L. Summary by Object Class" sheetId="5" r:id="rId7"/>
  </sheets>
  <definedNames>
    <definedName name="_1ATTORNEY_SUPP" localSheetId="0">#REF!</definedName>
    <definedName name="_2ATTORNEY_SUPP">#REF!</definedName>
    <definedName name="_3GA_ROLLUP" localSheetId="0">'B. Summary of Requirements '!#REF!</definedName>
    <definedName name="_4GA_ROLLUP" localSheetId="4">#REF!</definedName>
    <definedName name="_5GA_ROLLUP">#REF!</definedName>
    <definedName name="_6POS_BY_CAT" localSheetId="0">#REF!</definedName>
    <definedName name="_7POS_BY_CAT" localSheetId="4">#REF!</definedName>
    <definedName name="_8POS_BY_CAT">#REF!</definedName>
    <definedName name="DL" localSheetId="0">'B. Summary of Requirements '!$A$3:$AB$34</definedName>
    <definedName name="DL">#REF!</definedName>
    <definedName name="EXECSUPP" localSheetId="0">'B. Summary of Requirements '!#REF!</definedName>
    <definedName name="EXECSUPP" localSheetId="4">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INTEL" localSheetId="0">'B. Summary of Requirements '!#REF!</definedName>
    <definedName name="INTEL" localSheetId="4">#REF!</definedName>
    <definedName name="INTEL">#REF!</definedName>
    <definedName name="JMD" localSheetId="0">'B. Summary of Requirements '!#REF!</definedName>
    <definedName name="JMD" localSheetId="4">#REF!</definedName>
    <definedName name="JMD">#REF!</definedName>
    <definedName name="PART">#REF!</definedName>
    <definedName name="_xlnm.Print_Area" localSheetId="0">'B. Summary of Requirements '!$A$1:$AB$45</definedName>
    <definedName name="_xlnm.Print_Area" localSheetId="1">'C. Program Increases offsets'!$A$1:$G$13</definedName>
    <definedName name="_xlnm.Print_Area" localSheetId="2">'D. Strategic Goals &amp; Objectives'!$A$1:$P$40</definedName>
    <definedName name="_xlnm.Print_Area" localSheetId="3">'F. 2010 Crosswalk'!$A$1:$K$28</definedName>
    <definedName name="_xlnm.Print_Area" localSheetId="4">'G. 2011 Crosswalk'!$A$1:$K$21</definedName>
    <definedName name="_xlnm.Print_Area" localSheetId="5">'J. Financial Analysis'!$A$1:$K$47</definedName>
    <definedName name="_xlnm.Print_Area" localSheetId="6">'L. Summary by Object Class'!$A$2:$L$36</definedName>
    <definedName name="_xlnm.Print_Area">#REF!</definedName>
    <definedName name="REIMPRO">#REF!</definedName>
    <definedName name="REIMSOR">#REF!</definedName>
    <definedName name="Z_85C6813B_1ABB_45AB_8D59_4DA157CA1F80_.wvu.Cols" localSheetId="0" hidden="1">'B. Summary of Requirements '!#REF!,'B. Summary of Requirements '!#REF!</definedName>
    <definedName name="Z_85C6813B_1ABB_45AB_8D59_4DA157CA1F80_.wvu.Cols" localSheetId="3" hidden="1">'F. 2010 Crosswalk'!#REF!</definedName>
    <definedName name="Z_85C6813B_1ABB_45AB_8D59_4DA157CA1F80_.wvu.Cols" localSheetId="4" hidden="1">'G. 2011 Crosswalk'!#REF!</definedName>
    <definedName name="Z_85C6813B_1ABB_45AB_8D59_4DA157CA1F80_.wvu.Cols" localSheetId="6" hidden="1">'L. Summary by Object Class'!#REF!</definedName>
    <definedName name="Z_85C6813B_1ABB_45AB_8D59_4DA157CA1F80_.wvu.PrintArea" localSheetId="0" hidden="1">'B. Summary of Requirements '!$A$1:$AB$45</definedName>
    <definedName name="Z_85C6813B_1ABB_45AB_8D59_4DA157CA1F80_.wvu.PrintArea" localSheetId="2" hidden="1">'D. Strategic Goals &amp; Objectives'!$A$1:$Q$40</definedName>
    <definedName name="Z_85C6813B_1ABB_45AB_8D59_4DA157CA1F80_.wvu.PrintArea" localSheetId="3" hidden="1">'F. 2010 Crosswalk'!$A$1:$K$37</definedName>
    <definedName name="Z_85C6813B_1ABB_45AB_8D59_4DA157CA1F80_.wvu.PrintArea" localSheetId="4" hidden="1">'G. 2011 Crosswalk'!$A$1:$K$30</definedName>
    <definedName name="Z_85C6813B_1ABB_45AB_8D59_4DA157CA1F80_.wvu.PrintArea" localSheetId="6" hidden="1">'L. Summary by Object Class'!$A$2:$M$36</definedName>
    <definedName name="Z_85C6813B_1ABB_45AB_8D59_4DA157CA1F80_.wvu.Rows" localSheetId="0" hidden="1">'B. Summary of Requirements '!#REF!,'B. Summary of Requirements '!#REF!,'B. Summary of Requirements '!#REF!,'B. Summary of Requirements '!#REF!</definedName>
    <definedName name="Z_85C6813B_1ABB_45AB_8D59_4DA157CA1F80_.wvu.Rows" localSheetId="2" hidden="1">'D. Strategic Goals &amp; Objectives'!#REF!,'D. Strategic Goals &amp; Objectives'!#REF!,'D. Strategic Goals &amp; Objectives'!#REF!,'D. Strategic Goals &amp; Objectives'!#REF!</definedName>
    <definedName name="Z_85C6813B_1ABB_45AB_8D59_4DA157CA1F80_.wvu.Rows" localSheetId="3" hidden="1">'F. 2010 Crosswalk'!#REF!</definedName>
    <definedName name="Z_85C6813B_1ABB_45AB_8D59_4DA157CA1F80_.wvu.Rows" localSheetId="4" hidden="1">'G. 2011 Crosswalk'!#REF!</definedName>
    <definedName name="Z_85C6813B_1ABB_45AB_8D59_4DA157CA1F80_.wvu.Rows" localSheetId="6" hidden="1">'L. Summary by Object Class'!$19:$19,'L. Summary by Object Class'!#REF!,'L. Summary by Object Class'!#REF!,'L. Summary by Object Class'!#REF!</definedName>
    <definedName name="Z_8BD7FF76_BD06_497E_A0B8_1B8F5FEA7AF5_.wvu.Cols" localSheetId="6" hidden="1">'L. Summary by Object Class'!#REF!</definedName>
    <definedName name="Z_8BD7FF76_BD06_497E_A0B8_1B8F5FEA7AF5_.wvu.PrintArea" localSheetId="0" hidden="1">'B. Summary of Requirements '!$A$1:$AB$45</definedName>
    <definedName name="Z_8BD7FF76_BD06_497E_A0B8_1B8F5FEA7AF5_.wvu.PrintArea" localSheetId="2" hidden="1">'D. Strategic Goals &amp; Objectives'!$A$1:$P$40</definedName>
    <definedName name="Z_8BD7FF76_BD06_497E_A0B8_1B8F5FEA7AF5_.wvu.PrintArea" localSheetId="3" hidden="1">'F. 2010 Crosswalk'!$A$1:$K$37</definedName>
    <definedName name="Z_8BD7FF76_BD06_497E_A0B8_1B8F5FEA7AF5_.wvu.PrintArea" localSheetId="4" hidden="1">'G. 2011 Crosswalk'!$A$1:$K$30</definedName>
    <definedName name="Z_8BD7FF76_BD06_497E_A0B8_1B8F5FEA7AF5_.wvu.PrintArea" localSheetId="6" hidden="1">'L. Summary by Object Class'!$A$2:$L$36</definedName>
    <definedName name="Z_CE378CC0_152A_463B_8CC6_90B8F59E1666_.wvu.Cols" localSheetId="6" hidden="1">'L. Summary by Object Class'!#REF!</definedName>
    <definedName name="Z_CE378CC0_152A_463B_8CC6_90B8F59E1666_.wvu.PrintArea" localSheetId="0" hidden="1">'B. Summary of Requirements '!$A$1:$AB$45</definedName>
    <definedName name="Z_CE378CC0_152A_463B_8CC6_90B8F59E1666_.wvu.PrintArea" localSheetId="2" hidden="1">'D. Strategic Goals &amp; Objectives'!$A$1:$Q$40</definedName>
    <definedName name="Z_CE378CC0_152A_463B_8CC6_90B8F59E1666_.wvu.PrintArea" localSheetId="3" hidden="1">'F. 2010 Crosswalk'!$A$1:$K$37</definedName>
    <definedName name="Z_CE378CC0_152A_463B_8CC6_90B8F59E1666_.wvu.PrintArea" localSheetId="4" hidden="1">'G. 2011 Crosswalk'!$A$1:$K$30</definedName>
    <definedName name="Z_CE378CC0_152A_463B_8CC6_90B8F59E1666_.wvu.PrintArea" localSheetId="6" hidden="1">'L. Summary by Object Class'!$A$2:$M$36</definedName>
    <definedName name="Z_D702B936_D79C_40FC_B082_669DA6EE32D5_.wvu.Cols" localSheetId="0" hidden="1">'B. Summary of Requirements '!#REF!</definedName>
    <definedName name="Z_D702B936_D79C_40FC_B082_669DA6EE32D5_.wvu.Cols" localSheetId="3" hidden="1">'F. 2010 Crosswalk'!#REF!</definedName>
    <definedName name="Z_D702B936_D79C_40FC_B082_669DA6EE32D5_.wvu.Cols" localSheetId="4" hidden="1">'G. 2011 Crosswalk'!#REF!</definedName>
    <definedName name="Z_D702B936_D79C_40FC_B082_669DA6EE32D5_.wvu.Cols" localSheetId="6" hidden="1">'L. Summary by Object Class'!#REF!</definedName>
    <definedName name="Z_D702B936_D79C_40FC_B082_669DA6EE32D5_.wvu.PrintArea" localSheetId="0" hidden="1">'B. Summary of Requirements '!$A$1:$AB$45</definedName>
    <definedName name="Z_D702B936_D79C_40FC_B082_669DA6EE32D5_.wvu.PrintArea" localSheetId="2" hidden="1">'D. Strategic Goals &amp; Objectives'!$A$1:$P$40</definedName>
    <definedName name="Z_D702B936_D79C_40FC_B082_669DA6EE32D5_.wvu.PrintArea" localSheetId="3" hidden="1">'F. 2010 Crosswalk'!$A$1:$K$37</definedName>
    <definedName name="Z_D702B936_D79C_40FC_B082_669DA6EE32D5_.wvu.PrintArea" localSheetId="4" hidden="1">'G. 2011 Crosswalk'!$A$1:$K$30</definedName>
    <definedName name="Z_D702B936_D79C_40FC_B082_669DA6EE32D5_.wvu.PrintArea" localSheetId="6" hidden="1">'L. Summary by Object Class'!$A$2:$M$36</definedName>
    <definedName name="Z_D702B936_D79C_40FC_B082_669DA6EE32D5_.wvu.Rows" localSheetId="0" hidden="1">'B. Summary of Requirements '!#REF!</definedName>
    <definedName name="Z_D702B936_D79C_40FC_B082_669DA6EE32D5_.wvu.Rows" localSheetId="6" hidden="1">'L. Summary by Object Class'!$19:$19</definedName>
  </definedNames>
  <calcPr calcId="125725"/>
  <customWorkbookViews>
    <customWorkbookView name="JSchmaus - Personal View" guid="{85C6813B-1ABB-45AB-8D59-4DA157CA1F80}" mergeInterval="0" personalView="1" maximized="1" windowWidth="1676" windowHeight="878" tabRatio="889" activeSheetId="1" showComments="commIndAndComment"/>
    <customWorkbookView name="debjones - Personal View" guid="{D702B936-D79C-40FC-B082-669DA6EE32D5}" mergeInterval="0" personalView="1" maximized="1" windowWidth="1011" windowHeight="562" tabRatio="889" activeSheetId="5"/>
    <customWorkbookView name="aross - Personal View" guid="{CE378CC0-152A-463B-8CC6-90B8F59E1666}" mergeInterval="0" personalView="1" maximized="1" windowWidth="948" windowHeight="569" tabRatio="889" activeSheetId="3"/>
    <customWorkbookView name="rlindsay - Personal View" guid="{8BD7FF76-BD06-497E-A0B8-1B8F5FEA7AF5}" mergeInterval="0" personalView="1" maximized="1" windowWidth="1276" windowHeight="758" tabRatio="889" activeSheetId="1" showComments="commIndAndComment"/>
  </customWorkbookViews>
</workbook>
</file>

<file path=xl/calcChain.xml><?xml version="1.0" encoding="utf-8"?>
<calcChain xmlns="http://schemas.openxmlformats.org/spreadsheetml/2006/main">
  <c r="K14" i="10"/>
  <c r="K15"/>
  <c r="K16"/>
  <c r="K17"/>
  <c r="K21" s="1"/>
  <c r="K18"/>
  <c r="K19"/>
  <c r="K20"/>
  <c r="H21"/>
  <c r="E21"/>
  <c r="G21"/>
  <c r="F21"/>
  <c r="C21"/>
  <c r="J20"/>
  <c r="I20"/>
  <c r="J19"/>
  <c r="I19"/>
  <c r="J18"/>
  <c r="I18"/>
  <c r="J17"/>
  <c r="I17"/>
  <c r="J16"/>
  <c r="I16"/>
  <c r="J14"/>
  <c r="I14"/>
  <c r="K13"/>
  <c r="J13"/>
  <c r="I13"/>
  <c r="A5"/>
  <c r="A4"/>
  <c r="I37" i="1"/>
  <c r="I40" s="1"/>
  <c r="I45" s="1"/>
  <c r="H37"/>
  <c r="J31"/>
  <c r="J30"/>
  <c r="J37"/>
  <c r="C8" i="2"/>
  <c r="F13" i="5"/>
  <c r="F17" s="1"/>
  <c r="F31" s="1"/>
  <c r="F35" s="1"/>
  <c r="E13"/>
  <c r="E17" s="1"/>
  <c r="E28" i="4"/>
  <c r="G12" i="8"/>
  <c r="G13" s="1"/>
  <c r="G11"/>
  <c r="M31" i="1"/>
  <c r="S31" s="1"/>
  <c r="AB31" s="1"/>
  <c r="H13" i="4"/>
  <c r="H20" s="1"/>
  <c r="H16"/>
  <c r="H14"/>
  <c r="K14" s="1"/>
  <c r="J27" i="5"/>
  <c r="L27" s="1"/>
  <c r="G39" i="6"/>
  <c r="G47" s="1"/>
  <c r="F13" i="8"/>
  <c r="E13"/>
  <c r="D13"/>
  <c r="C13"/>
  <c r="K47" i="6"/>
  <c r="C47"/>
  <c r="J20" i="5"/>
  <c r="P35" i="2"/>
  <c r="P38" s="1"/>
  <c r="AB21" i="1"/>
  <c r="AB16"/>
  <c r="AB17" s="1"/>
  <c r="AB23" s="1"/>
  <c r="AB24" s="1"/>
  <c r="A5" i="5"/>
  <c r="A6"/>
  <c r="K11"/>
  <c r="K17" s="1"/>
  <c r="L11"/>
  <c r="J12"/>
  <c r="L12" s="1"/>
  <c r="K12"/>
  <c r="G13"/>
  <c r="H13"/>
  <c r="I13"/>
  <c r="I17" s="1"/>
  <c r="J13"/>
  <c r="L13" s="1"/>
  <c r="K13"/>
  <c r="K16"/>
  <c r="G17"/>
  <c r="H17"/>
  <c r="H31" s="1"/>
  <c r="H35" s="1"/>
  <c r="L19"/>
  <c r="L20"/>
  <c r="L21"/>
  <c r="L22"/>
  <c r="L23"/>
  <c r="L24"/>
  <c r="L25"/>
  <c r="L26"/>
  <c r="L28"/>
  <c r="L29"/>
  <c r="L30"/>
  <c r="H32"/>
  <c r="J32"/>
  <c r="A4" i="4"/>
  <c r="A5"/>
  <c r="I13"/>
  <c r="J13"/>
  <c r="J20" s="1"/>
  <c r="J22" s="1"/>
  <c r="J28" s="1"/>
  <c r="I14"/>
  <c r="I20" s="1"/>
  <c r="J14"/>
  <c r="I15"/>
  <c r="J15"/>
  <c r="K15"/>
  <c r="I16"/>
  <c r="J16"/>
  <c r="I17"/>
  <c r="J17"/>
  <c r="K17"/>
  <c r="I18"/>
  <c r="J18"/>
  <c r="K18"/>
  <c r="I19"/>
  <c r="J19"/>
  <c r="K19"/>
  <c r="C20"/>
  <c r="E20"/>
  <c r="F20"/>
  <c r="G20"/>
  <c r="G22" s="1"/>
  <c r="G28" s="1"/>
  <c r="J21"/>
  <c r="J24"/>
  <c r="J25"/>
  <c r="F8" i="2"/>
  <c r="I8"/>
  <c r="O8"/>
  <c r="C17"/>
  <c r="D17"/>
  <c r="D40"/>
  <c r="F17"/>
  <c r="G17"/>
  <c r="I17"/>
  <c r="J17"/>
  <c r="J40" s="1"/>
  <c r="K17"/>
  <c r="L17"/>
  <c r="M17"/>
  <c r="N17"/>
  <c r="N40" s="1"/>
  <c r="O17"/>
  <c r="P17"/>
  <c r="P40" s="1"/>
  <c r="C28"/>
  <c r="D28"/>
  <c r="F28"/>
  <c r="G28"/>
  <c r="G40" s="1"/>
  <c r="I28"/>
  <c r="J28"/>
  <c r="K28"/>
  <c r="K40" s="1"/>
  <c r="L28"/>
  <c r="L40" s="1"/>
  <c r="M28"/>
  <c r="N28"/>
  <c r="O28"/>
  <c r="P28"/>
  <c r="O35"/>
  <c r="O38" s="1"/>
  <c r="O40" s="1"/>
  <c r="C38"/>
  <c r="D38"/>
  <c r="F38"/>
  <c r="G38"/>
  <c r="I38"/>
  <c r="I40" s="1"/>
  <c r="J38"/>
  <c r="K38"/>
  <c r="L38"/>
  <c r="M38"/>
  <c r="N38"/>
  <c r="C40"/>
  <c r="F40"/>
  <c r="M40"/>
  <c r="Z16" i="1"/>
  <c r="Z17" s="1"/>
  <c r="Z24" s="1"/>
  <c r="AA16"/>
  <c r="AA17" s="1"/>
  <c r="AA24" s="1"/>
  <c r="M30"/>
  <c r="M37" s="1"/>
  <c r="Q30"/>
  <c r="Q37" s="1"/>
  <c r="R30"/>
  <c r="AA30"/>
  <c r="AA37" s="1"/>
  <c r="AA40" s="1"/>
  <c r="AA45" s="1"/>
  <c r="Q31"/>
  <c r="Z31" s="1"/>
  <c r="R31"/>
  <c r="AA31"/>
  <c r="Q32"/>
  <c r="Z32" s="1"/>
  <c r="R32"/>
  <c r="AA32"/>
  <c r="S32"/>
  <c r="AB32" s="1"/>
  <c r="Q33"/>
  <c r="Z33"/>
  <c r="R33"/>
  <c r="AA33" s="1"/>
  <c r="S33"/>
  <c r="AB33"/>
  <c r="Q34"/>
  <c r="Z34" s="1"/>
  <c r="R34"/>
  <c r="AA34"/>
  <c r="S34"/>
  <c r="AB34" s="1"/>
  <c r="Q35"/>
  <c r="Z35"/>
  <c r="R35"/>
  <c r="AA35" s="1"/>
  <c r="S35"/>
  <c r="AB35"/>
  <c r="Q36"/>
  <c r="Z36" s="1"/>
  <c r="R36"/>
  <c r="AA36"/>
  <c r="S36"/>
  <c r="AB36" s="1"/>
  <c r="K37"/>
  <c r="L37"/>
  <c r="L40" s="1"/>
  <c r="L45" s="1"/>
  <c r="N37"/>
  <c r="O37"/>
  <c r="O40" s="1"/>
  <c r="O45" s="1"/>
  <c r="P37"/>
  <c r="T37"/>
  <c r="U37"/>
  <c r="U40" s="1"/>
  <c r="U45" s="1"/>
  <c r="V37"/>
  <c r="W37"/>
  <c r="X37"/>
  <c r="Y37"/>
  <c r="R38"/>
  <c r="AA38" s="1"/>
  <c r="X40"/>
  <c r="X45"/>
  <c r="R37"/>
  <c r="R40" s="1"/>
  <c r="R45" s="1"/>
  <c r="K16" i="4"/>
  <c r="L16" i="5"/>
  <c r="I21" i="10"/>
  <c r="J21"/>
  <c r="L17" i="5" l="1"/>
  <c r="L31" s="1"/>
  <c r="S30" i="1"/>
  <c r="Z30"/>
  <c r="Z37" s="1"/>
  <c r="J17" i="5"/>
  <c r="J31" s="1"/>
  <c r="J35" s="1"/>
  <c r="K13" i="4"/>
  <c r="K20" s="1"/>
  <c r="AB30" i="1" l="1"/>
  <c r="AB37" s="1"/>
  <c r="S37"/>
</calcChain>
</file>

<file path=xl/sharedStrings.xml><?xml version="1.0" encoding="utf-8"?>
<sst xmlns="http://schemas.openxmlformats.org/spreadsheetml/2006/main" count="484" uniqueCount="169">
  <si>
    <t>Program</t>
  </si>
  <si>
    <t>SES</t>
  </si>
  <si>
    <t>GS-15</t>
  </si>
  <si>
    <t>GS-14</t>
  </si>
  <si>
    <t>GS-13</t>
  </si>
  <si>
    <t>GS-12</t>
  </si>
  <si>
    <t>GS-11</t>
  </si>
  <si>
    <t>GS-10</t>
  </si>
  <si>
    <t>GS-9</t>
  </si>
  <si>
    <t>GS-8</t>
  </si>
  <si>
    <t>GS-7</t>
  </si>
  <si>
    <t xml:space="preserve">GS-5 </t>
  </si>
  <si>
    <t>Personnel benefits</t>
  </si>
  <si>
    <t>Transportation of things</t>
  </si>
  <si>
    <t>Printing</t>
  </si>
  <si>
    <t>Equipment</t>
  </si>
  <si>
    <t>Purchases of goods &amp; services from Government accounts</t>
  </si>
  <si>
    <t>Travel and transportation of persons</t>
  </si>
  <si>
    <t>GSA rent</t>
  </si>
  <si>
    <t>Communication, rents, and utilities</t>
  </si>
  <si>
    <t>Advisory and assistance services</t>
  </si>
  <si>
    <t>Other services</t>
  </si>
  <si>
    <t>Research and development contracts</t>
  </si>
  <si>
    <t>Supplies and materials</t>
  </si>
  <si>
    <t>Operation and maintenance of equipment</t>
  </si>
  <si>
    <t xml:space="preserve">Amount  </t>
  </si>
  <si>
    <t>Grades:</t>
  </si>
  <si>
    <t>Resources by Department of Justice Strategic Goal/Objective</t>
  </si>
  <si>
    <t>Goal 1: Prevent Terrorism and Promote the Nation's Security</t>
  </si>
  <si>
    <t>Subtotal, Goal 1</t>
  </si>
  <si>
    <t>Subtotal, Goal 2</t>
  </si>
  <si>
    <t>Subtotal, Goal 3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</si>
  <si>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</si>
  <si>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</si>
  <si>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</si>
  <si>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</si>
  <si>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</si>
  <si>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</si>
  <si>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</si>
  <si>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Carryover/ Recoveries</t>
  </si>
  <si>
    <t>end of sheet</t>
  </si>
  <si>
    <t>D: Resources by DOJ Strategic Goal and Strategic Objective</t>
  </si>
  <si>
    <t>B: Summary of Requirements</t>
  </si>
  <si>
    <t>Goal 2: Prevent Crime, Enforce Federal Laws and Represent the 
              Rights and Interests of the American People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</si>
  <si>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</si>
  <si>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</si>
  <si>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</si>
  <si>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</si>
  <si>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</si>
  <si>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</si>
  <si>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</si>
  <si>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</si>
  <si>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</si>
  <si>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</si>
  <si>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</si>
  <si>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</si>
  <si>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</si>
  <si>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</si>
  <si>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</si>
  <si>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</si>
  <si>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</si>
  <si>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Increase/Decrease</t>
  </si>
  <si>
    <t>Decision Unit</t>
  </si>
  <si>
    <t>FTE</t>
  </si>
  <si>
    <t>Total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</si>
  <si>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</si>
  <si>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</si>
  <si>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</si>
  <si>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</si>
  <si>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</si>
  <si>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>12.0  Personnel benefits</t>
  </si>
  <si>
    <t>21.0  Travel and transportation of persons</t>
  </si>
  <si>
    <t>22.0  Transportation of things</t>
  </si>
  <si>
    <t>23.3  Comm., util., &amp; other misc. charges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</si>
  <si>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</si>
  <si>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</si>
  <si>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</si>
  <si>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</si>
  <si>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</si>
  <si>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</si>
  <si>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</si>
  <si>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</si>
  <si>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</si>
  <si>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Object Classes</t>
  </si>
  <si>
    <t>Other Object Classes:</t>
  </si>
  <si>
    <t>Summary of Requirements by Object Class</t>
  </si>
  <si>
    <t>Overtime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</si>
  <si>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</si>
  <si>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</si>
  <si>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t>L: Summary of Requirements by Object Class</t>
  </si>
  <si>
    <t>25.7 Operation and maintenance of equipment</t>
  </si>
  <si>
    <t>42.0  Insurance Claims and Indemnities</t>
  </si>
  <si>
    <t>25.8 Subsistance and Support of Persons</t>
  </si>
  <si>
    <t>(Dollars in Thousands)</t>
  </si>
  <si>
    <t>Salaries and Expenses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</si>
  <si>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</si>
  <si>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</si>
  <si>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</si>
  <si>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</si>
  <si>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</si>
  <si>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</si>
  <si>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</si>
  <si>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</si>
  <si>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Estimates by budget activity</t>
  </si>
  <si>
    <t>Pos.</t>
  </si>
  <si>
    <t xml:space="preserve"> </t>
  </si>
  <si>
    <t>Amount</t>
  </si>
  <si>
    <t>Increases</t>
  </si>
  <si>
    <t>Offsets</t>
  </si>
  <si>
    <t>TOTAL</t>
  </si>
  <si>
    <t>25.3 Purchases of goods &amp; services from Government accounts (Antennas, DHS Sec. Etc..)</t>
  </si>
  <si>
    <t>end of line</t>
  </si>
  <si>
    <t>Fees and Expenses of Witnesses</t>
  </si>
  <si>
    <t>Fees and Expenses for Witnesses</t>
  </si>
  <si>
    <t>Protection of Witnesses</t>
  </si>
  <si>
    <t>Private Counsel</t>
  </si>
  <si>
    <t>Superior Court Informant</t>
  </si>
  <si>
    <t>Alternative Dispute Resolution</t>
  </si>
  <si>
    <t>Victim Compensation</t>
  </si>
  <si>
    <t>Foreign Counsel</t>
  </si>
  <si>
    <t>Program Changes</t>
  </si>
  <si>
    <t xml:space="preserve">     Expert Witnesses</t>
  </si>
  <si>
    <t xml:space="preserve">     Protection of Witnesses</t>
  </si>
  <si>
    <t>Total Program Changes</t>
  </si>
  <si>
    <t>Total Request</t>
  </si>
  <si>
    <t>Crosswalk of 2010 Availability</t>
  </si>
  <si>
    <t>FY 2010 Enacted</t>
  </si>
  <si>
    <t>FY 2010 Availability</t>
  </si>
  <si>
    <t xml:space="preserve">          Total Requirements</t>
  </si>
  <si>
    <t>Financial Analysis of Program Changes</t>
  </si>
  <si>
    <t>Inc. 1</t>
  </si>
  <si>
    <t>Inc. 2</t>
  </si>
  <si>
    <t>Offset</t>
  </si>
  <si>
    <t>Changes</t>
  </si>
  <si>
    <t>Total positions &amp; annual amount</t>
  </si>
  <si>
    <t xml:space="preserve">      Lapse (-)</t>
  </si>
  <si>
    <t xml:space="preserve">     Other personnel compensation</t>
  </si>
  <si>
    <t>Total FTE &amp; personnel compensation</t>
  </si>
  <si>
    <t>C: Program Increases/Offsets By Decision Unit</t>
  </si>
  <si>
    <t>Program Increases</t>
  </si>
  <si>
    <t>Location of Description</t>
  </si>
  <si>
    <t>Decision Unit 1</t>
  </si>
  <si>
    <t>by Decision Unit</t>
  </si>
  <si>
    <t>Agt./Atty.</t>
  </si>
  <si>
    <t>Increase 1</t>
  </si>
  <si>
    <t>Increase 2</t>
  </si>
  <si>
    <t>Total Program Increases</t>
  </si>
  <si>
    <t>2010 Actuals</t>
  </si>
  <si>
    <t>2011 CR</t>
  </si>
  <si>
    <t>2012 Request</t>
  </si>
  <si>
    <t xml:space="preserve">2010 Enacted </t>
  </si>
  <si>
    <t>2012 Adjustments to Base and Technical Adjustments</t>
  </si>
  <si>
    <t>2012 Current Services</t>
  </si>
  <si>
    <t>2012 Increases</t>
  </si>
  <si>
    <t>2012 Offsets</t>
  </si>
  <si>
    <t>2010 Enacted (with Rescissions, direct only)</t>
  </si>
  <si>
    <t>2010 Enacted ( with Rescissions and Supplementals)</t>
  </si>
  <si>
    <t xml:space="preserve"> 2012 Request</t>
  </si>
  <si>
    <t>2012 Program Increases/Offsets By Decision Unit</t>
  </si>
  <si>
    <t xml:space="preserve">  Total, 2012 program changes requested</t>
  </si>
  <si>
    <t>2011 Continuing Resolution</t>
  </si>
  <si>
    <t>2011 - 2012 Total Change</t>
  </si>
  <si>
    <t>Crosswalk of 2011 Availability</t>
  </si>
  <si>
    <t>FY 2011 Availability</t>
  </si>
  <si>
    <t>FY 2011 CR</t>
  </si>
  <si>
    <t>G: Crosswalk of 2011 Availability</t>
  </si>
  <si>
    <t>Emergency Witness Assistance Program</t>
  </si>
  <si>
    <t>F: Crosswalk of 2010 Availability</t>
  </si>
  <si>
    <t>2011 Availability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</si>
</sst>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\-#,##0"/>
    <numFmt numFmtId="166" formatCode="_(* #,##0_);_(* \(#,##0\);_(* &quot;....&quot;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_);\(0\)"/>
  </numFmts>
  <fonts count="48">
    <font>
      <sz val="12"/>
      <name val="Arial"/>
    </font>
    <font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b/>
      <sz val="9"/>
      <name val="Times New Roman"/>
      <family val="1"/>
    </font>
    <font>
      <sz val="16"/>
      <color indexed="8"/>
      <name val="Times New Roman"/>
      <family val="1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u/>
      <sz val="14"/>
      <name val="Times New Roman"/>
      <family val="1"/>
    </font>
    <font>
      <sz val="14"/>
      <color indexed="9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Arial"/>
      <family val="2"/>
    </font>
    <font>
      <i/>
      <sz val="16"/>
      <color indexed="8"/>
      <name val="Times New Roman"/>
      <family val="1"/>
    </font>
    <font>
      <sz val="16"/>
      <color indexed="8"/>
      <name val="Arial"/>
      <family val="2"/>
    </font>
    <font>
      <sz val="10"/>
      <color indexed="8"/>
      <name val="TMS"/>
    </font>
    <font>
      <b/>
      <sz val="14"/>
      <name val="TimesNewRomanPS"/>
    </font>
    <font>
      <sz val="13"/>
      <name val="TimesNewRomanPS"/>
    </font>
    <font>
      <sz val="10"/>
      <name val="TimesNewRomanPS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</cellStyleXfs>
  <cellXfs count="505">
    <xf numFmtId="0" fontId="0" fillId="0" borderId="0" xfId="0"/>
    <xf numFmtId="166" fontId="2" fillId="0" borderId="0" xfId="0" applyNumberFormat="1" applyFont="1"/>
    <xf numFmtId="3" fontId="2" fillId="0" borderId="0" xfId="0" applyNumberFormat="1" applyFont="1" applyAlignment="1"/>
    <xf numFmtId="3" fontId="4" fillId="0" borderId="0" xfId="0" applyNumberFormat="1" applyFont="1" applyAlignment="1"/>
    <xf numFmtId="3" fontId="2" fillId="0" borderId="0" xfId="0" applyNumberFormat="1" applyFont="1" applyAlignment="1">
      <alignment horizontal="centerContinuous"/>
    </xf>
    <xf numFmtId="166" fontId="4" fillId="0" borderId="0" xfId="0" applyNumberFormat="1" applyFont="1" applyAlignment="1"/>
    <xf numFmtId="166" fontId="2" fillId="0" borderId="0" xfId="0" applyNumberFormat="1" applyFont="1" applyAlignment="1"/>
    <xf numFmtId="166" fontId="5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1" fillId="0" borderId="0" xfId="0" applyNumberFormat="1" applyFont="1" applyAlignment="1"/>
    <xf numFmtId="166" fontId="1" fillId="0" borderId="0" xfId="0" applyNumberFormat="1" applyFont="1" applyBorder="1" applyAlignment="1"/>
    <xf numFmtId="166" fontId="3" fillId="2" borderId="0" xfId="0" applyNumberFormat="1" applyFont="1" applyFill="1" applyAlignment="1"/>
    <xf numFmtId="166" fontId="3" fillId="2" borderId="0" xfId="0" applyNumberFormat="1" applyFont="1" applyFill="1" applyBorder="1" applyAlignment="1"/>
    <xf numFmtId="166" fontId="6" fillId="2" borderId="0" xfId="0" applyNumberFormat="1" applyFont="1" applyFill="1" applyAlignment="1"/>
    <xf numFmtId="0" fontId="9" fillId="0" borderId="0" xfId="4"/>
    <xf numFmtId="0" fontId="11" fillId="0" borderId="0" xfId="4" applyFont="1"/>
    <xf numFmtId="0" fontId="11" fillId="0" borderId="0" xfId="4" applyFont="1" applyAlignment="1">
      <alignment horizontal="left"/>
    </xf>
    <xf numFmtId="0" fontId="7" fillId="0" borderId="0" xfId="4" applyFont="1"/>
    <xf numFmtId="0" fontId="4" fillId="0" borderId="0" xfId="4" applyFont="1"/>
    <xf numFmtId="0" fontId="4" fillId="0" borderId="1" xfId="4" applyFont="1" applyBorder="1"/>
    <xf numFmtId="0" fontId="10" fillId="0" borderId="1" xfId="4" applyFont="1" applyBorder="1"/>
    <xf numFmtId="0" fontId="10" fillId="0" borderId="1" xfId="4" applyFont="1" applyBorder="1" applyAlignment="1">
      <alignment wrapText="1"/>
    </xf>
    <xf numFmtId="0" fontId="10" fillId="0" borderId="2" xfId="4" applyFont="1" applyBorder="1"/>
    <xf numFmtId="0" fontId="10" fillId="0" borderId="0" xfId="4" applyFont="1" applyBorder="1" applyAlignment="1">
      <alignment horizontal="left"/>
    </xf>
    <xf numFmtId="167" fontId="10" fillId="0" borderId="0" xfId="4" applyNumberFormat="1" applyFont="1" applyBorder="1" applyAlignment="1">
      <alignment horizontal="left"/>
    </xf>
    <xf numFmtId="168" fontId="10" fillId="0" borderId="0" xfId="2" applyNumberFormat="1" applyFont="1" applyBorder="1" applyAlignment="1">
      <alignment horizontal="left"/>
    </xf>
    <xf numFmtId="3" fontId="18" fillId="0" borderId="0" xfId="0" applyNumberFormat="1" applyFont="1" applyAlignment="1">
      <alignment horizontal="centerContinuous"/>
    </xf>
    <xf numFmtId="0" fontId="10" fillId="0" borderId="3" xfId="4" applyFont="1" applyBorder="1" applyAlignment="1">
      <alignment horizontal="left"/>
    </xf>
    <xf numFmtId="0" fontId="10" fillId="0" borderId="4" xfId="4" applyFont="1" applyBorder="1" applyAlignment="1">
      <alignment horizontal="left"/>
    </xf>
    <xf numFmtId="166" fontId="2" fillId="0" borderId="0" xfId="0" applyNumberFormat="1" applyFont="1" applyFill="1" applyAlignment="1"/>
    <xf numFmtId="0" fontId="4" fillId="0" borderId="0" xfId="4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4" applyFont="1"/>
    <xf numFmtId="0" fontId="4" fillId="0" borderId="0" xfId="4" applyFont="1" applyBorder="1"/>
    <xf numFmtId="167" fontId="10" fillId="0" borderId="0" xfId="4" applyNumberFormat="1" applyFont="1" applyBorder="1"/>
    <xf numFmtId="167" fontId="4" fillId="0" borderId="0" xfId="1" applyNumberFormat="1" applyFont="1" applyBorder="1"/>
    <xf numFmtId="1" fontId="10" fillId="0" borderId="0" xfId="4" applyNumberFormat="1" applyFont="1" applyFill="1" applyBorder="1" applyAlignment="1">
      <alignment horizontal="centerContinuous"/>
    </xf>
    <xf numFmtId="0" fontId="10" fillId="0" borderId="0" xfId="4" applyFont="1" applyFill="1" applyBorder="1" applyAlignment="1">
      <alignment horizontal="centerContinuous"/>
    </xf>
    <xf numFmtId="0" fontId="13" fillId="0" borderId="0" xfId="4" applyFont="1" applyFill="1" applyBorder="1" applyAlignment="1">
      <alignment horizontal="center"/>
    </xf>
    <xf numFmtId="168" fontId="10" fillId="0" borderId="0" xfId="2" applyNumberFormat="1" applyFont="1" applyBorder="1"/>
    <xf numFmtId="167" fontId="10" fillId="0" borderId="0" xfId="1" applyNumberFormat="1" applyFont="1" applyBorder="1"/>
    <xf numFmtId="0" fontId="11" fillId="0" borderId="0" xfId="4" applyFont="1" applyBorder="1" applyAlignment="1">
      <alignment horizontal="left"/>
    </xf>
    <xf numFmtId="0" fontId="4" fillId="0" borderId="5" xfId="4" applyFont="1" applyFill="1" applyBorder="1" applyAlignment="1">
      <alignment horizontal="center" wrapText="1"/>
    </xf>
    <xf numFmtId="0" fontId="4" fillId="0" borderId="6" xfId="4" applyFont="1" applyFill="1" applyBorder="1" applyAlignment="1">
      <alignment horizontal="center" wrapText="1"/>
    </xf>
    <xf numFmtId="0" fontId="4" fillId="0" borderId="7" xfId="4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6" fontId="24" fillId="0" borderId="0" xfId="0" applyNumberFormat="1" applyFont="1" applyAlignment="1"/>
    <xf numFmtId="0" fontId="26" fillId="0" borderId="0" xfId="4" applyFont="1"/>
    <xf numFmtId="0" fontId="4" fillId="0" borderId="0" xfId="4" applyFont="1" applyFill="1" applyAlignment="1">
      <alignment vertical="center"/>
    </xf>
    <xf numFmtId="0" fontId="0" fillId="0" borderId="0" xfId="0" applyAlignment="1"/>
    <xf numFmtId="169" fontId="4" fillId="0" borderId="0" xfId="4" applyNumberFormat="1" applyFont="1"/>
    <xf numFmtId="0" fontId="25" fillId="0" borderId="0" xfId="4" applyFont="1" applyAlignment="1">
      <alignment horizontal="left"/>
    </xf>
    <xf numFmtId="166" fontId="16" fillId="0" borderId="0" xfId="0" applyNumberFormat="1" applyFont="1"/>
    <xf numFmtId="166" fontId="29" fillId="0" borderId="0" xfId="0" applyNumberFormat="1" applyFont="1" applyAlignment="1"/>
    <xf numFmtId="166" fontId="30" fillId="0" borderId="0" xfId="0" applyNumberFormat="1" applyFont="1" applyAlignment="1"/>
    <xf numFmtId="0" fontId="28" fillId="0" borderId="0" xfId="0" applyFont="1"/>
    <xf numFmtId="3" fontId="28" fillId="0" borderId="0" xfId="0" applyNumberFormat="1" applyFont="1" applyAlignment="1"/>
    <xf numFmtId="3" fontId="27" fillId="0" borderId="0" xfId="0" applyNumberFormat="1" applyFont="1" applyAlignment="1"/>
    <xf numFmtId="3" fontId="27" fillId="0" borderId="0" xfId="0" applyNumberFormat="1" applyFont="1" applyFill="1" applyAlignment="1"/>
    <xf numFmtId="166" fontId="31" fillId="0" borderId="0" xfId="0" applyNumberFormat="1" applyFont="1" applyAlignment="1"/>
    <xf numFmtId="166" fontId="7" fillId="0" borderId="0" xfId="0" applyNumberFormat="1" applyFont="1" applyAlignment="1"/>
    <xf numFmtId="166" fontId="4" fillId="0" borderId="0" xfId="0" applyNumberFormat="1" applyFont="1" applyFill="1" applyAlignment="1"/>
    <xf numFmtId="3" fontId="4" fillId="0" borderId="0" xfId="4" applyNumberFormat="1" applyFont="1"/>
    <xf numFmtId="3" fontId="4" fillId="0" borderId="8" xfId="1" applyNumberFormat="1" applyFont="1" applyBorder="1"/>
    <xf numFmtId="3" fontId="4" fillId="0" borderId="1" xfId="1" applyNumberFormat="1" applyFont="1" applyBorder="1"/>
    <xf numFmtId="3" fontId="10" fillId="0" borderId="8" xfId="1" applyNumberFormat="1" applyFont="1" applyBorder="1"/>
    <xf numFmtId="3" fontId="10" fillId="0" borderId="1" xfId="1" applyNumberFormat="1" applyFont="1" applyBorder="1"/>
    <xf numFmtId="37" fontId="4" fillId="0" borderId="8" xfId="4" applyNumberFormat="1" applyFont="1" applyBorder="1"/>
    <xf numFmtId="37" fontId="4" fillId="0" borderId="9" xfId="4" applyNumberFormat="1" applyFont="1" applyBorder="1"/>
    <xf numFmtId="37" fontId="4" fillId="0" borderId="0" xfId="4" applyNumberFormat="1" applyFont="1"/>
    <xf numFmtId="37" fontId="4" fillId="0" borderId="0" xfId="4" applyNumberFormat="1" applyFont="1" applyBorder="1"/>
    <xf numFmtId="37" fontId="4" fillId="0" borderId="8" xfId="4" applyNumberFormat="1" applyFont="1" applyBorder="1" applyAlignment="1"/>
    <xf numFmtId="37" fontId="4" fillId="0" borderId="9" xfId="4" applyNumberFormat="1" applyFont="1" applyBorder="1" applyAlignment="1"/>
    <xf numFmtId="37" fontId="4" fillId="0" borderId="5" xfId="1" applyNumberFormat="1" applyFont="1" applyBorder="1"/>
    <xf numFmtId="37" fontId="4" fillId="0" borderId="6" xfId="1" applyNumberFormat="1" applyFont="1" applyBorder="1"/>
    <xf numFmtId="37" fontId="4" fillId="0" borderId="8" xfId="1" applyNumberFormat="1" applyFont="1" applyBorder="1"/>
    <xf numFmtId="37" fontId="4" fillId="0" borderId="1" xfId="1" applyNumberFormat="1" applyFont="1" applyBorder="1"/>
    <xf numFmtId="37" fontId="4" fillId="0" borderId="10" xfId="1" applyNumberFormat="1" applyFont="1" applyBorder="1"/>
    <xf numFmtId="37" fontId="4" fillId="0" borderId="6" xfId="4" applyNumberFormat="1" applyFont="1" applyBorder="1"/>
    <xf numFmtId="37" fontId="10" fillId="0" borderId="5" xfId="1" applyNumberFormat="1" applyFont="1" applyBorder="1"/>
    <xf numFmtId="37" fontId="10" fillId="0" borderId="6" xfId="1" applyNumberFormat="1" applyFont="1" applyBorder="1"/>
    <xf numFmtId="37" fontId="10" fillId="0" borderId="8" xfId="1" applyNumberFormat="1" applyFont="1" applyBorder="1"/>
    <xf numFmtId="37" fontId="10" fillId="0" borderId="1" xfId="1" applyNumberFormat="1" applyFont="1" applyBorder="1"/>
    <xf numFmtId="37" fontId="10" fillId="0" borderId="11" xfId="1" applyNumberFormat="1" applyFont="1" applyBorder="1"/>
    <xf numFmtId="37" fontId="10" fillId="0" borderId="10" xfId="1" applyNumberFormat="1" applyFont="1" applyBorder="1"/>
    <xf numFmtId="37" fontId="4" fillId="0" borderId="9" xfId="2" applyNumberFormat="1" applyFont="1" applyBorder="1"/>
    <xf numFmtId="37" fontId="4" fillId="0" borderId="12" xfId="4" applyNumberFormat="1" applyFont="1" applyBorder="1"/>
    <xf numFmtId="0" fontId="4" fillId="0" borderId="0" xfId="4" applyNumberFormat="1" applyFont="1"/>
    <xf numFmtId="37" fontId="4" fillId="0" borderId="13" xfId="4" applyNumberFormat="1" applyFont="1" applyBorder="1"/>
    <xf numFmtId="5" fontId="10" fillId="0" borderId="14" xfId="2" applyNumberFormat="1" applyFont="1" applyBorder="1" applyAlignment="1">
      <alignment horizontal="right"/>
    </xf>
    <xf numFmtId="166" fontId="12" fillId="0" borderId="0" xfId="0" applyNumberFormat="1" applyFont="1" applyAlignment="1"/>
    <xf numFmtId="166" fontId="12" fillId="0" borderId="0" xfId="0" applyNumberFormat="1" applyFont="1" applyAlignment="1">
      <alignment horizontal="centerContinuous"/>
    </xf>
    <xf numFmtId="3" fontId="12" fillId="0" borderId="0" xfId="0" applyNumberFormat="1" applyFont="1" applyBorder="1" applyAlignment="1"/>
    <xf numFmtId="0" fontId="1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centerContinuous"/>
    </xf>
    <xf numFmtId="166" fontId="12" fillId="0" borderId="0" xfId="0" applyNumberFormat="1" applyFont="1" applyBorder="1" applyAlignment="1"/>
    <xf numFmtId="166" fontId="12" fillId="0" borderId="9" xfId="0" applyNumberFormat="1" applyFont="1" applyBorder="1" applyAlignment="1"/>
    <xf numFmtId="3" fontId="32" fillId="0" borderId="15" xfId="0" applyNumberFormat="1" applyFont="1" applyBorder="1" applyAlignment="1"/>
    <xf numFmtId="3" fontId="12" fillId="0" borderId="15" xfId="0" applyNumberFormat="1" applyFont="1" applyBorder="1" applyAlignment="1"/>
    <xf numFmtId="166" fontId="12" fillId="0" borderId="15" xfId="0" applyNumberFormat="1" applyFont="1" applyBorder="1" applyAlignment="1"/>
    <xf numFmtId="37" fontId="15" fillId="0" borderId="16" xfId="0" applyNumberFormat="1" applyFont="1" applyBorder="1" applyAlignment="1"/>
    <xf numFmtId="37" fontId="12" fillId="0" borderId="17" xfId="0" applyNumberFormat="1" applyFont="1" applyBorder="1" applyAlignment="1"/>
    <xf numFmtId="37" fontId="12" fillId="0" borderId="16" xfId="0" applyNumberFormat="1" applyFont="1" applyBorder="1" applyAlignment="1"/>
    <xf numFmtId="3" fontId="5" fillId="0" borderId="18" xfId="0" applyNumberFormat="1" applyFont="1" applyBorder="1" applyAlignment="1"/>
    <xf numFmtId="0" fontId="15" fillId="0" borderId="19" xfId="0" applyFont="1" applyBorder="1" applyAlignment="1"/>
    <xf numFmtId="37" fontId="5" fillId="0" borderId="2" xfId="0" applyNumberFormat="1" applyFont="1" applyBorder="1" applyAlignment="1"/>
    <xf numFmtId="5" fontId="5" fillId="0" borderId="2" xfId="0" applyNumberFormat="1" applyFont="1" applyBorder="1" applyAlignment="1"/>
    <xf numFmtId="37" fontId="12" fillId="0" borderId="2" xfId="0" applyNumberFormat="1" applyFont="1" applyBorder="1" applyAlignment="1"/>
    <xf numFmtId="37" fontId="12" fillId="0" borderId="6" xfId="0" applyNumberFormat="1" applyFont="1" applyBorder="1" applyAlignment="1"/>
    <xf numFmtId="3" fontId="12" fillId="0" borderId="0" xfId="0" applyNumberFormat="1" applyFont="1" applyAlignment="1"/>
    <xf numFmtId="166" fontId="33" fillId="0" borderId="0" xfId="0" applyNumberFormat="1" applyFont="1" applyAlignment="1"/>
    <xf numFmtId="3" fontId="5" fillId="0" borderId="0" xfId="0" applyNumberFormat="1" applyFont="1" applyAlignment="1">
      <alignment horizontal="centerContinuous"/>
    </xf>
    <xf numFmtId="166" fontId="12" fillId="0" borderId="20" xfId="0" applyNumberFormat="1" applyFont="1" applyBorder="1" applyAlignment="1">
      <alignment horizontal="right"/>
    </xf>
    <xf numFmtId="166" fontId="12" fillId="0" borderId="15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right"/>
    </xf>
    <xf numFmtId="166" fontId="12" fillId="0" borderId="21" xfId="0" applyNumberFormat="1" applyFont="1" applyBorder="1" applyAlignment="1">
      <alignment horizontal="right"/>
    </xf>
    <xf numFmtId="37" fontId="12" fillId="0" borderId="22" xfId="0" applyNumberFormat="1" applyFont="1" applyBorder="1" applyAlignment="1"/>
    <xf numFmtId="37" fontId="12" fillId="0" borderId="23" xfId="0" applyNumberFormat="1" applyFont="1" applyBorder="1" applyAlignment="1"/>
    <xf numFmtId="37" fontId="12" fillId="0" borderId="5" xfId="0" applyNumberFormat="1" applyFont="1" applyBorder="1" applyAlignment="1"/>
    <xf numFmtId="37" fontId="12" fillId="0" borderId="10" xfId="0" applyNumberFormat="1" applyFont="1" applyBorder="1" applyAlignment="1"/>
    <xf numFmtId="5" fontId="5" fillId="0" borderId="10" xfId="0" applyNumberFormat="1" applyFont="1" applyBorder="1" applyAlignment="1"/>
    <xf numFmtId="37" fontId="5" fillId="0" borderId="5" xfId="0" applyNumberFormat="1" applyFont="1" applyBorder="1" applyAlignment="1"/>
    <xf numFmtId="37" fontId="5" fillId="0" borderId="10" xfId="0" applyNumberFormat="1" applyFont="1" applyBorder="1" applyAlignment="1"/>
    <xf numFmtId="5" fontId="5" fillId="0" borderId="6" xfId="0" applyNumberFormat="1" applyFont="1" applyBorder="1" applyAlignment="1"/>
    <xf numFmtId="166" fontId="35" fillId="0" borderId="0" xfId="0" applyNumberFormat="1" applyFont="1" applyAlignment="1">
      <alignment horizontal="centerContinuous"/>
    </xf>
    <xf numFmtId="0" fontId="18" fillId="0" borderId="0" xfId="0" applyFont="1"/>
    <xf numFmtId="0" fontId="36" fillId="0" borderId="0" xfId="0" applyFont="1"/>
    <xf numFmtId="166" fontId="18" fillId="0" borderId="0" xfId="0" applyNumberFormat="1" applyFont="1" applyAlignment="1"/>
    <xf numFmtId="166" fontId="18" fillId="0" borderId="0" xfId="0" applyNumberFormat="1" applyFont="1" applyAlignment="1">
      <alignment horizontal="centerContinuous"/>
    </xf>
    <xf numFmtId="166" fontId="17" fillId="0" borderId="12" xfId="0" applyNumberFormat="1" applyFont="1" applyBorder="1" applyAlignment="1"/>
    <xf numFmtId="166" fontId="17" fillId="0" borderId="24" xfId="0" applyNumberFormat="1" applyFont="1" applyBorder="1" applyAlignment="1"/>
    <xf numFmtId="166" fontId="17" fillId="0" borderId="8" xfId="0" applyNumberFormat="1" applyFont="1" applyBorder="1" applyAlignment="1"/>
    <xf numFmtId="166" fontId="17" fillId="0" borderId="0" xfId="0" applyNumberFormat="1" applyFont="1" applyBorder="1" applyAlignment="1"/>
    <xf numFmtId="166" fontId="17" fillId="0" borderId="0" xfId="0" applyNumberFormat="1" applyFont="1" applyAlignment="1"/>
    <xf numFmtId="166" fontId="17" fillId="0" borderId="9" xfId="0" applyNumberFormat="1" applyFont="1" applyBorder="1" applyAlignment="1"/>
    <xf numFmtId="166" fontId="17" fillId="0" borderId="20" xfId="0" applyNumberFormat="1" applyFont="1" applyBorder="1" applyAlignment="1"/>
    <xf numFmtId="166" fontId="17" fillId="0" borderId="15" xfId="0" applyNumberFormat="1" applyFont="1" applyBorder="1" applyAlignment="1"/>
    <xf numFmtId="166" fontId="17" fillId="0" borderId="20" xfId="0" applyNumberFormat="1" applyFont="1" applyBorder="1" applyAlignment="1">
      <alignment horizontal="right"/>
    </xf>
    <xf numFmtId="166" fontId="17" fillId="0" borderId="15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right"/>
    </xf>
    <xf numFmtId="166" fontId="17" fillId="0" borderId="21" xfId="0" applyNumberFormat="1" applyFont="1" applyBorder="1" applyAlignment="1">
      <alignment horizontal="right"/>
    </xf>
    <xf numFmtId="3" fontId="18" fillId="0" borderId="22" xfId="0" applyNumberFormat="1" applyFont="1" applyBorder="1" applyAlignment="1"/>
    <xf numFmtId="3" fontId="18" fillId="0" borderId="23" xfId="0" applyNumberFormat="1" applyFont="1" applyBorder="1" applyAlignment="1"/>
    <xf numFmtId="3" fontId="18" fillId="0" borderId="17" xfId="0" applyNumberFormat="1" applyFont="1" applyBorder="1" applyAlignment="1"/>
    <xf numFmtId="166" fontId="18" fillId="0" borderId="5" xfId="0" applyNumberFormat="1" applyFont="1" applyBorder="1" applyAlignment="1"/>
    <xf numFmtId="166" fontId="18" fillId="0" borderId="10" xfId="0" applyNumberFormat="1" applyFont="1" applyBorder="1" applyAlignment="1"/>
    <xf numFmtId="3" fontId="18" fillId="0" borderId="5" xfId="0" applyNumberFormat="1" applyFont="1" applyFill="1" applyBorder="1" applyAlignment="1"/>
    <xf numFmtId="3" fontId="18" fillId="0" borderId="10" xfId="0" applyNumberFormat="1" applyFont="1" applyFill="1" applyBorder="1" applyAlignment="1"/>
    <xf numFmtId="3" fontId="17" fillId="0" borderId="5" xfId="0" applyNumberFormat="1" applyFont="1" applyBorder="1" applyAlignment="1"/>
    <xf numFmtId="3" fontId="17" fillId="0" borderId="10" xfId="0" applyNumberFormat="1" applyFont="1" applyBorder="1" applyAlignment="1"/>
    <xf numFmtId="164" fontId="17" fillId="0" borderId="6" xfId="0" applyNumberFormat="1" applyFont="1" applyBorder="1" applyAlignment="1"/>
    <xf numFmtId="3" fontId="18" fillId="0" borderId="5" xfId="0" applyNumberFormat="1" applyFont="1" applyBorder="1" applyAlignment="1"/>
    <xf numFmtId="3" fontId="18" fillId="0" borderId="10" xfId="0" applyNumberFormat="1" applyFont="1" applyBorder="1" applyAlignment="1"/>
    <xf numFmtId="3" fontId="18" fillId="0" borderId="6" xfId="0" applyNumberFormat="1" applyFont="1" applyBorder="1" applyAlignment="1"/>
    <xf numFmtId="3" fontId="18" fillId="0" borderId="11" xfId="0" applyNumberFormat="1" applyFont="1" applyBorder="1" applyAlignment="1"/>
    <xf numFmtId="3" fontId="18" fillId="0" borderId="25" xfId="0" applyNumberFormat="1" applyFont="1" applyBorder="1" applyAlignment="1"/>
    <xf numFmtId="3" fontId="18" fillId="0" borderId="26" xfId="0" applyNumberFormat="1" applyFont="1" applyBorder="1" applyAlignment="1"/>
    <xf numFmtId="166" fontId="37" fillId="0" borderId="0" xfId="0" applyNumberFormat="1" applyFont="1"/>
    <xf numFmtId="166" fontId="35" fillId="0" borderId="0" xfId="0" applyNumberFormat="1" applyFont="1" applyBorder="1"/>
    <xf numFmtId="166" fontId="35" fillId="0" borderId="0" xfId="0" applyNumberFormat="1" applyFont="1" applyBorder="1" applyAlignment="1">
      <alignment horizontal="centerContinuous"/>
    </xf>
    <xf numFmtId="166" fontId="19" fillId="2" borderId="20" xfId="0" applyNumberFormat="1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6" fontId="19" fillId="2" borderId="21" xfId="0" applyNumberFormat="1" applyFont="1" applyFill="1" applyBorder="1" applyAlignment="1">
      <alignment horizontal="right"/>
    </xf>
    <xf numFmtId="37" fontId="21" fillId="2" borderId="22" xfId="0" applyNumberFormat="1" applyFont="1" applyFill="1" applyBorder="1" applyAlignment="1"/>
    <xf numFmtId="37" fontId="21" fillId="2" borderId="23" xfId="0" applyNumberFormat="1" applyFont="1" applyFill="1" applyBorder="1" applyAlignment="1"/>
    <xf numFmtId="37" fontId="21" fillId="2" borderId="17" xfId="0" applyNumberFormat="1" applyFont="1" applyFill="1" applyBorder="1" applyAlignment="1"/>
    <xf numFmtId="37" fontId="38" fillId="2" borderId="22" xfId="0" applyNumberFormat="1" applyFont="1" applyFill="1" applyBorder="1" applyAlignment="1"/>
    <xf numFmtId="37" fontId="38" fillId="2" borderId="23" xfId="0" applyNumberFormat="1" applyFont="1" applyFill="1" applyBorder="1" applyAlignment="1"/>
    <xf numFmtId="37" fontId="21" fillId="2" borderId="8" xfId="0" applyNumberFormat="1" applyFont="1" applyFill="1" applyBorder="1" applyAlignment="1"/>
    <xf numFmtId="37" fontId="21" fillId="2" borderId="0" xfId="0" applyNumberFormat="1" applyFont="1" applyFill="1" applyBorder="1" applyAlignment="1"/>
    <xf numFmtId="37" fontId="21" fillId="2" borderId="9" xfId="0" applyNumberFormat="1" applyFont="1" applyFill="1" applyBorder="1" applyAlignment="1"/>
    <xf numFmtId="37" fontId="21" fillId="2" borderId="11" xfId="0" applyNumberFormat="1" applyFont="1" applyFill="1" applyBorder="1" applyAlignment="1"/>
    <xf numFmtId="37" fontId="21" fillId="2" borderId="25" xfId="0" applyNumberFormat="1" applyFont="1" applyFill="1" applyBorder="1" applyAlignment="1"/>
    <xf numFmtId="37" fontId="21" fillId="2" borderId="26" xfId="0" applyNumberFormat="1" applyFont="1" applyFill="1" applyBorder="1" applyAlignment="1"/>
    <xf numFmtId="37" fontId="21" fillId="0" borderId="22" xfId="0" applyNumberFormat="1" applyFont="1" applyFill="1" applyBorder="1" applyAlignment="1"/>
    <xf numFmtId="37" fontId="21" fillId="0" borderId="23" xfId="0" applyNumberFormat="1" applyFont="1" applyFill="1" applyBorder="1" applyAlignment="1"/>
    <xf numFmtId="37" fontId="21" fillId="0" borderId="17" xfId="0" applyNumberFormat="1" applyFont="1" applyFill="1" applyBorder="1" applyAlignment="1"/>
    <xf numFmtId="37" fontId="19" fillId="0" borderId="27" xfId="0" applyNumberFormat="1" applyFont="1" applyFill="1" applyBorder="1" applyAlignment="1"/>
    <xf numFmtId="37" fontId="19" fillId="0" borderId="28" xfId="0" applyNumberFormat="1" applyFont="1" applyFill="1" applyBorder="1" applyAlignment="1"/>
    <xf numFmtId="37" fontId="19" fillId="0" borderId="29" xfId="0" applyNumberFormat="1" applyFont="1" applyFill="1" applyBorder="1" applyAlignment="1"/>
    <xf numFmtId="166" fontId="35" fillId="0" borderId="0" xfId="0" applyNumberFormat="1" applyFont="1" applyBorder="1" applyAlignment="1"/>
    <xf numFmtId="166" fontId="21" fillId="0" borderId="0" xfId="0" applyNumberFormat="1" applyFont="1" applyFill="1" applyBorder="1" applyAlignment="1">
      <alignment horizontal="left"/>
    </xf>
    <xf numFmtId="166" fontId="21" fillId="0" borderId="0" xfId="0" applyNumberFormat="1" applyFont="1" applyFill="1" applyBorder="1" applyAlignment="1"/>
    <xf numFmtId="0" fontId="34" fillId="0" borderId="0" xfId="0" applyFont="1" applyFill="1" applyBorder="1"/>
    <xf numFmtId="37" fontId="10" fillId="0" borderId="30" xfId="4" applyNumberFormat="1" applyFont="1" applyBorder="1" applyAlignment="1">
      <alignment horizontal="right"/>
    </xf>
    <xf numFmtId="37" fontId="12" fillId="0" borderId="23" xfId="0" applyNumberFormat="1" applyFont="1" applyBorder="1" applyAlignment="1">
      <alignment horizontal="right"/>
    </xf>
    <xf numFmtId="37" fontId="12" fillId="0" borderId="10" xfId="0" applyNumberFormat="1" applyFont="1" applyBorder="1" applyAlignment="1">
      <alignment horizontal="right"/>
    </xf>
    <xf numFmtId="37" fontId="5" fillId="0" borderId="10" xfId="0" applyNumberFormat="1" applyFont="1" applyBorder="1" applyAlignment="1">
      <alignment horizontal="right"/>
    </xf>
    <xf numFmtId="0" fontId="10" fillId="0" borderId="10" xfId="4" applyFont="1" applyFill="1" applyBorder="1" applyAlignment="1"/>
    <xf numFmtId="3" fontId="12" fillId="0" borderId="11" xfId="0" applyNumberFormat="1" applyFont="1" applyBorder="1" applyAlignment="1"/>
    <xf numFmtId="0" fontId="15" fillId="0" borderId="25" xfId="0" applyFont="1" applyBorder="1" applyAlignment="1"/>
    <xf numFmtId="3" fontId="5" fillId="0" borderId="11" xfId="0" applyNumberFormat="1" applyFont="1" applyBorder="1" applyAlignment="1"/>
    <xf numFmtId="169" fontId="19" fillId="2" borderId="31" xfId="0" applyNumberFormat="1" applyFont="1" applyFill="1" applyBorder="1" applyAlignment="1"/>
    <xf numFmtId="5" fontId="19" fillId="2" borderId="32" xfId="0" applyNumberFormat="1" applyFont="1" applyFill="1" applyBorder="1" applyAlignment="1"/>
    <xf numFmtId="5" fontId="19" fillId="2" borderId="33" xfId="0" applyNumberFormat="1" applyFont="1" applyFill="1" applyBorder="1" applyAlignment="1"/>
    <xf numFmtId="3" fontId="21" fillId="2" borderId="0" xfId="0" applyNumberFormat="1" applyFont="1" applyFill="1" applyAlignment="1"/>
    <xf numFmtId="3" fontId="40" fillId="2" borderId="0" xfId="0" applyNumberFormat="1" applyFont="1" applyFill="1" applyAlignment="1"/>
    <xf numFmtId="3" fontId="40" fillId="2" borderId="0" xfId="0" applyNumberFormat="1" applyFont="1" applyFill="1" applyBorder="1" applyAlignment="1"/>
    <xf numFmtId="3" fontId="40" fillId="2" borderId="0" xfId="0" applyNumberFormat="1" applyFont="1" applyFill="1" applyAlignment="1">
      <alignment horizontal="centerContinuous"/>
    </xf>
    <xf numFmtId="3" fontId="40" fillId="2" borderId="0" xfId="0" applyNumberFormat="1" applyFont="1" applyFill="1" applyBorder="1" applyAlignment="1">
      <alignment horizontal="centerContinuous"/>
    </xf>
    <xf numFmtId="0" fontId="0" fillId="0" borderId="0" xfId="0" applyBorder="1"/>
    <xf numFmtId="3" fontId="40" fillId="2" borderId="34" xfId="0" applyNumberFormat="1" applyFont="1" applyFill="1" applyBorder="1" applyAlignment="1">
      <alignment horizontal="centerContinuous"/>
    </xf>
    <xf numFmtId="3" fontId="44" fillId="2" borderId="35" xfId="0" applyNumberFormat="1" applyFont="1" applyFill="1" applyBorder="1" applyAlignment="1"/>
    <xf numFmtId="3" fontId="45" fillId="2" borderId="35" xfId="0" applyNumberFormat="1" applyFont="1" applyFill="1" applyBorder="1" applyAlignment="1">
      <alignment horizontal="centerContinuous" wrapText="1"/>
    </xf>
    <xf numFmtId="3" fontId="45" fillId="2" borderId="36" xfId="0" applyNumberFormat="1" applyFont="1" applyFill="1" applyBorder="1" applyAlignment="1">
      <alignment horizontal="centerContinuous"/>
    </xf>
    <xf numFmtId="3" fontId="45" fillId="2" borderId="37" xfId="0" applyNumberFormat="1" applyFont="1" applyFill="1" applyBorder="1" applyAlignment="1">
      <alignment horizontal="centerContinuous"/>
    </xf>
    <xf numFmtId="3" fontId="44" fillId="2" borderId="38" xfId="0" applyNumberFormat="1" applyFont="1" applyFill="1" applyBorder="1" applyAlignment="1"/>
    <xf numFmtId="3" fontId="44" fillId="2" borderId="39" xfId="0" applyNumberFormat="1" applyFont="1" applyFill="1" applyBorder="1" applyAlignment="1"/>
    <xf numFmtId="3" fontId="45" fillId="2" borderId="39" xfId="0" applyNumberFormat="1" applyFont="1" applyFill="1" applyBorder="1" applyAlignment="1"/>
    <xf numFmtId="3" fontId="45" fillId="2" borderId="0" xfId="0" applyNumberFormat="1" applyFont="1" applyFill="1" applyAlignment="1"/>
    <xf numFmtId="3" fontId="45" fillId="2" borderId="39" xfId="0" applyNumberFormat="1" applyFont="1" applyFill="1" applyBorder="1" applyAlignment="1">
      <alignment horizontal="centerContinuous"/>
    </xf>
    <xf numFmtId="3" fontId="45" fillId="2" borderId="9" xfId="0" applyNumberFormat="1" applyFont="1" applyFill="1" applyBorder="1" applyAlignment="1">
      <alignment horizontal="centerContinuous"/>
    </xf>
    <xf numFmtId="3" fontId="45" fillId="2" borderId="0" xfId="0" applyNumberFormat="1" applyFont="1" applyFill="1" applyAlignment="1">
      <alignment horizontal="centerContinuous"/>
    </xf>
    <xf numFmtId="3" fontId="45" fillId="2" borderId="40" xfId="0" applyNumberFormat="1" applyFont="1" applyFill="1" applyBorder="1" applyAlignment="1"/>
    <xf numFmtId="3" fontId="45" fillId="2" borderId="41" xfId="0" applyNumberFormat="1" applyFont="1" applyFill="1" applyBorder="1" applyAlignment="1">
      <alignment horizontal="right"/>
    </xf>
    <xf numFmtId="3" fontId="45" fillId="2" borderId="42" xfId="0" applyNumberFormat="1" applyFont="1" applyFill="1" applyBorder="1" applyAlignment="1">
      <alignment horizontal="right"/>
    </xf>
    <xf numFmtId="3" fontId="45" fillId="2" borderId="43" xfId="0" applyNumberFormat="1" applyFont="1" applyFill="1" applyBorder="1" applyAlignment="1">
      <alignment horizontal="right"/>
    </xf>
    <xf numFmtId="3" fontId="45" fillId="2" borderId="44" xfId="0" applyNumberFormat="1" applyFont="1" applyFill="1" applyBorder="1" applyAlignment="1">
      <alignment horizontal="right"/>
    </xf>
    <xf numFmtId="3" fontId="46" fillId="2" borderId="39" xfId="0" applyNumberFormat="1" applyFont="1" applyFill="1" applyBorder="1" applyAlignment="1"/>
    <xf numFmtId="3" fontId="44" fillId="2" borderId="45" xfId="0" applyNumberFormat="1" applyFont="1" applyFill="1" applyBorder="1" applyAlignment="1"/>
    <xf numFmtId="3" fontId="44" fillId="2" borderId="0" xfId="0" applyNumberFormat="1" applyFont="1" applyFill="1" applyBorder="1" applyAlignment="1"/>
    <xf numFmtId="3" fontId="44" fillId="2" borderId="46" xfId="0" applyNumberFormat="1" applyFont="1" applyFill="1" applyBorder="1" applyAlignment="1"/>
    <xf numFmtId="3" fontId="44" fillId="2" borderId="47" xfId="0" applyNumberFormat="1" applyFont="1" applyFill="1" applyBorder="1" applyAlignment="1">
      <alignment horizontal="left"/>
    </xf>
    <xf numFmtId="166" fontId="44" fillId="2" borderId="48" xfId="0" applyNumberFormat="1" applyFont="1" applyFill="1" applyBorder="1" applyAlignment="1"/>
    <xf numFmtId="3" fontId="44" fillId="2" borderId="49" xfId="0" applyNumberFormat="1" applyFont="1" applyFill="1" applyBorder="1" applyAlignment="1">
      <alignment horizontal="left"/>
    </xf>
    <xf numFmtId="3" fontId="44" fillId="2" borderId="39" xfId="0" applyNumberFormat="1" applyFont="1" applyFill="1" applyBorder="1" applyAlignment="1">
      <alignment horizontal="left"/>
    </xf>
    <xf numFmtId="165" fontId="44" fillId="2" borderId="36" xfId="0" applyNumberFormat="1" applyFont="1" applyFill="1" applyBorder="1" applyAlignment="1"/>
    <xf numFmtId="165" fontId="44" fillId="2" borderId="37" xfId="0" applyNumberFormat="1" applyFont="1" applyFill="1" applyBorder="1" applyAlignment="1"/>
    <xf numFmtId="3" fontId="44" fillId="2" borderId="50" xfId="0" applyNumberFormat="1" applyFont="1" applyFill="1" applyBorder="1" applyAlignment="1">
      <alignment horizontal="left"/>
    </xf>
    <xf numFmtId="166" fontId="44" fillId="2" borderId="0" xfId="0" applyNumberFormat="1" applyFont="1" applyFill="1" applyBorder="1" applyAlignment="1"/>
    <xf numFmtId="3" fontId="44" fillId="2" borderId="36" xfId="0" applyNumberFormat="1" applyFont="1" applyFill="1" applyBorder="1" applyAlignment="1"/>
    <xf numFmtId="0" fontId="0" fillId="0" borderId="8" xfId="0" applyBorder="1"/>
    <xf numFmtId="3" fontId="44" fillId="2" borderId="51" xfId="0" applyNumberFormat="1" applyFont="1" applyFill="1" applyBorder="1" applyAlignment="1"/>
    <xf numFmtId="3" fontId="44" fillId="2" borderId="9" xfId="0" applyNumberFormat="1" applyFont="1" applyFill="1" applyBorder="1" applyAlignment="1"/>
    <xf numFmtId="166" fontId="44" fillId="2" borderId="52" xfId="0" applyNumberFormat="1" applyFont="1" applyFill="1" applyBorder="1" applyAlignment="1"/>
    <xf numFmtId="166" fontId="44" fillId="2" borderId="6" xfId="0" applyNumberFormat="1" applyFont="1" applyFill="1" applyBorder="1" applyAlignment="1"/>
    <xf numFmtId="166" fontId="44" fillId="2" borderId="53" xfId="0" applyNumberFormat="1" applyFont="1" applyFill="1" applyBorder="1" applyAlignment="1"/>
    <xf numFmtId="3" fontId="44" fillId="2" borderId="0" xfId="0" applyNumberFormat="1" applyFont="1" applyFill="1" applyAlignment="1"/>
    <xf numFmtId="3" fontId="44" fillId="2" borderId="37" xfId="0" applyNumberFormat="1" applyFont="1" applyFill="1" applyBorder="1" applyAlignment="1"/>
    <xf numFmtId="3" fontId="45" fillId="2" borderId="39" xfId="0" applyNumberFormat="1" applyFont="1" applyFill="1" applyBorder="1" applyAlignment="1">
      <alignment horizontal="left"/>
    </xf>
    <xf numFmtId="3" fontId="45" fillId="2" borderId="51" xfId="0" applyNumberFormat="1" applyFont="1" applyFill="1" applyBorder="1" applyAlignment="1"/>
    <xf numFmtId="3" fontId="45" fillId="2" borderId="9" xfId="0" applyNumberFormat="1" applyFont="1" applyFill="1" applyBorder="1" applyAlignment="1"/>
    <xf numFmtId="3" fontId="45" fillId="2" borderId="54" xfId="0" applyNumberFormat="1" applyFont="1" applyFill="1" applyBorder="1" applyAlignment="1">
      <alignment horizontal="left"/>
    </xf>
    <xf numFmtId="3" fontId="45" fillId="2" borderId="54" xfId="0" applyNumberFormat="1" applyFont="1" applyFill="1" applyBorder="1" applyAlignment="1"/>
    <xf numFmtId="3" fontId="45" fillId="2" borderId="55" xfId="0" applyNumberFormat="1" applyFont="1" applyFill="1" applyBorder="1" applyAlignment="1"/>
    <xf numFmtId="5" fontId="45" fillId="2" borderId="55" xfId="0" applyNumberFormat="1" applyFont="1" applyFill="1" applyBorder="1" applyAlignment="1"/>
    <xf numFmtId="166" fontId="45" fillId="2" borderId="56" xfId="0" applyNumberFormat="1" applyFont="1" applyFill="1" applyBorder="1" applyAlignment="1"/>
    <xf numFmtId="3" fontId="8" fillId="0" borderId="0" xfId="0" applyNumberFormat="1" applyFont="1" applyAlignment="1"/>
    <xf numFmtId="3" fontId="7" fillId="0" borderId="0" xfId="0" applyNumberFormat="1" applyFont="1" applyAlignment="1"/>
    <xf numFmtId="0" fontId="9" fillId="0" borderId="0" xfId="3"/>
    <xf numFmtId="0" fontId="7" fillId="0" borderId="0" xfId="3" applyFont="1" applyAlignment="1">
      <alignment horizontal="centerContinuous"/>
    </xf>
    <xf numFmtId="0" fontId="9" fillId="0" borderId="0" xfId="3" applyAlignment="1">
      <alignment horizontal="centerContinuous"/>
    </xf>
    <xf numFmtId="3" fontId="2" fillId="0" borderId="0" xfId="3" applyNumberFormat="1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47" fillId="0" borderId="0" xfId="3" applyFont="1" applyAlignment="1">
      <alignment horizontal="left"/>
    </xf>
    <xf numFmtId="0" fontId="10" fillId="0" borderId="7" xfId="3" applyFont="1" applyBorder="1"/>
    <xf numFmtId="0" fontId="10" fillId="0" borderId="7" xfId="3" applyFont="1" applyBorder="1" applyAlignment="1">
      <alignment horizontal="center"/>
    </xf>
    <xf numFmtId="0" fontId="10" fillId="0" borderId="11" xfId="3" applyFont="1" applyBorder="1" applyAlignment="1">
      <alignment horizontal="centerContinuous"/>
    </xf>
    <xf numFmtId="0" fontId="10" fillId="0" borderId="25" xfId="3" applyFont="1" applyBorder="1" applyAlignment="1">
      <alignment horizontal="centerContinuous"/>
    </xf>
    <xf numFmtId="0" fontId="10" fillId="0" borderId="26" xfId="3" applyFont="1" applyBorder="1" applyAlignment="1">
      <alignment horizontal="centerContinuous"/>
    </xf>
    <xf numFmtId="0" fontId="10" fillId="0" borderId="57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4" fillId="0" borderId="2" xfId="3" applyFont="1" applyBorder="1"/>
    <xf numFmtId="0" fontId="4" fillId="0" borderId="58" xfId="3" applyFont="1" applyBorder="1"/>
    <xf numFmtId="1" fontId="44" fillId="2" borderId="47" xfId="0" applyNumberFormat="1" applyFont="1" applyFill="1" applyBorder="1" applyAlignment="1"/>
    <xf numFmtId="1" fontId="44" fillId="2" borderId="59" xfId="0" applyNumberFormat="1" applyFont="1" applyFill="1" applyBorder="1" applyAlignment="1"/>
    <xf numFmtId="1" fontId="44" fillId="2" borderId="39" xfId="0" applyNumberFormat="1" applyFont="1" applyFill="1" applyBorder="1" applyAlignment="1"/>
    <xf numFmtId="1" fontId="44" fillId="2" borderId="60" xfId="0" applyNumberFormat="1" applyFont="1" applyFill="1" applyBorder="1" applyAlignment="1"/>
    <xf numFmtId="1" fontId="44" fillId="2" borderId="61" xfId="0" applyNumberFormat="1" applyFont="1" applyFill="1" applyBorder="1" applyAlignment="1"/>
    <xf numFmtId="1" fontId="44" fillId="2" borderId="51" xfId="0" applyNumberFormat="1" applyFont="1" applyFill="1" applyBorder="1" applyAlignment="1"/>
    <xf numFmtId="1" fontId="44" fillId="2" borderId="62" xfId="0" applyNumberFormat="1" applyFont="1" applyFill="1" applyBorder="1" applyAlignment="1"/>
    <xf numFmtId="1" fontId="44" fillId="2" borderId="52" xfId="0" applyNumberFormat="1" applyFont="1" applyFill="1" applyBorder="1" applyAlignment="1"/>
    <xf numFmtId="3" fontId="44" fillId="2" borderId="63" xfId="0" applyNumberFormat="1" applyFont="1" applyFill="1" applyBorder="1" applyAlignment="1">
      <alignment horizontal="left"/>
    </xf>
    <xf numFmtId="166" fontId="44" fillId="2" borderId="12" xfId="0" applyNumberFormat="1" applyFont="1" applyFill="1" applyBorder="1" applyAlignment="1"/>
    <xf numFmtId="166" fontId="44" fillId="2" borderId="8" xfId="0" applyNumberFormat="1" applyFont="1" applyFill="1" applyBorder="1" applyAlignment="1"/>
    <xf numFmtId="1" fontId="44" fillId="2" borderId="64" xfId="0" applyNumberFormat="1" applyFont="1" applyFill="1" applyBorder="1" applyAlignment="1"/>
    <xf numFmtId="1" fontId="44" fillId="2" borderId="65" xfId="0" applyNumberFormat="1" applyFont="1" applyFill="1" applyBorder="1" applyAlignment="1"/>
    <xf numFmtId="1" fontId="44" fillId="2" borderId="48" xfId="0" applyNumberFormat="1" applyFont="1" applyFill="1" applyBorder="1" applyAlignment="1"/>
    <xf numFmtId="1" fontId="44" fillId="2" borderId="35" xfId="0" applyNumberFormat="1" applyFont="1" applyFill="1" applyBorder="1" applyAlignment="1"/>
    <xf numFmtId="1" fontId="44" fillId="2" borderId="38" xfId="0" applyNumberFormat="1" applyFont="1" applyFill="1" applyBorder="1" applyAlignment="1"/>
    <xf numFmtId="1" fontId="44" fillId="2" borderId="66" xfId="0" applyNumberFormat="1" applyFont="1" applyFill="1" applyBorder="1" applyAlignment="1"/>
    <xf numFmtId="166" fontId="44" fillId="2" borderId="59" xfId="0" applyNumberFormat="1" applyFont="1" applyFill="1" applyBorder="1" applyAlignment="1">
      <alignment horizontal="right"/>
    </xf>
    <xf numFmtId="166" fontId="44" fillId="2" borderId="48" xfId="0" applyNumberFormat="1" applyFont="1" applyFill="1" applyBorder="1" applyAlignment="1">
      <alignment horizontal="center"/>
    </xf>
    <xf numFmtId="0" fontId="23" fillId="0" borderId="0" xfId="0" applyFont="1"/>
    <xf numFmtId="1" fontId="44" fillId="2" borderId="67" xfId="0" applyNumberFormat="1" applyFont="1" applyFill="1" applyBorder="1" applyAlignment="1"/>
    <xf numFmtId="0" fontId="10" fillId="0" borderId="11" xfId="3" applyFont="1" applyBorder="1" applyAlignment="1">
      <alignment horizontal="left"/>
    </xf>
    <xf numFmtId="0" fontId="10" fillId="0" borderId="58" xfId="3" applyFont="1" applyBorder="1" applyAlignment="1">
      <alignment horizontal="center"/>
    </xf>
    <xf numFmtId="0" fontId="10" fillId="0" borderId="11" xfId="3" applyFont="1" applyBorder="1"/>
    <xf numFmtId="0" fontId="10" fillId="0" borderId="25" xfId="3" applyFont="1" applyBorder="1"/>
    <xf numFmtId="5" fontId="10" fillId="0" borderId="25" xfId="3" applyNumberFormat="1" applyFont="1" applyBorder="1"/>
    <xf numFmtId="5" fontId="10" fillId="0" borderId="58" xfId="3" applyNumberFormat="1" applyFont="1" applyBorder="1"/>
    <xf numFmtId="166" fontId="18" fillId="0" borderId="68" xfId="0" applyNumberFormat="1" applyFont="1" applyBorder="1" applyAlignment="1"/>
    <xf numFmtId="0" fontId="18" fillId="0" borderId="69" xfId="0" applyFont="1" applyBorder="1" applyAlignment="1"/>
    <xf numFmtId="0" fontId="15" fillId="0" borderId="70" xfId="0" applyFont="1" applyBorder="1" applyAlignment="1"/>
    <xf numFmtId="37" fontId="5" fillId="0" borderId="71" xfId="0" applyNumberFormat="1" applyFont="1" applyBorder="1" applyAlignment="1"/>
    <xf numFmtId="37" fontId="5" fillId="0" borderId="71" xfId="0" applyNumberFormat="1" applyFont="1" applyBorder="1" applyAlignment="1">
      <alignment horizontal="right"/>
    </xf>
    <xf numFmtId="0" fontId="10" fillId="0" borderId="2" xfId="3" applyFont="1" applyBorder="1"/>
    <xf numFmtId="0" fontId="4" fillId="0" borderId="2" xfId="3" applyFont="1" applyBorder="1" applyAlignment="1">
      <alignment horizontal="left"/>
    </xf>
    <xf numFmtId="0" fontId="4" fillId="0" borderId="58" xfId="3" applyFont="1" applyBorder="1" applyAlignment="1">
      <alignment horizontal="left"/>
    </xf>
    <xf numFmtId="1" fontId="4" fillId="0" borderId="5" xfId="0" applyNumberFormat="1" applyFont="1" applyBorder="1"/>
    <xf numFmtId="1" fontId="4" fillId="0" borderId="10" xfId="0" applyNumberFormat="1" applyFont="1" applyBorder="1"/>
    <xf numFmtId="166" fontId="4" fillId="0" borderId="6" xfId="0" applyNumberFormat="1" applyFont="1" applyBorder="1"/>
    <xf numFmtId="1" fontId="4" fillId="0" borderId="11" xfId="0" applyNumberFormat="1" applyFont="1" applyBorder="1"/>
    <xf numFmtId="1" fontId="4" fillId="0" borderId="25" xfId="0" applyNumberFormat="1" applyFont="1" applyBorder="1"/>
    <xf numFmtId="166" fontId="4" fillId="0" borderId="26" xfId="0" applyNumberFormat="1" applyFont="1" applyBorder="1"/>
    <xf numFmtId="3" fontId="40" fillId="3" borderId="0" xfId="0" applyNumberFormat="1" applyFont="1" applyFill="1" applyAlignment="1"/>
    <xf numFmtId="166" fontId="41" fillId="3" borderId="0" xfId="0" applyNumberFormat="1" applyFont="1" applyFill="1" applyBorder="1" applyAlignment="1">
      <alignment horizontal="centerContinuous"/>
    </xf>
    <xf numFmtId="166" fontId="42" fillId="3" borderId="0" xfId="0" applyNumberFormat="1" applyFont="1" applyFill="1" applyBorder="1" applyAlignment="1">
      <alignment horizontal="centerContinuous"/>
    </xf>
    <xf numFmtId="166" fontId="43" fillId="3" borderId="0" xfId="0" applyNumberFormat="1" applyFont="1" applyFill="1" applyBorder="1" applyAlignment="1">
      <alignment horizontal="centerContinuous"/>
    </xf>
    <xf numFmtId="37" fontId="12" fillId="0" borderId="19" xfId="0" applyNumberFormat="1" applyFont="1" applyBorder="1" applyAlignment="1"/>
    <xf numFmtId="37" fontId="15" fillId="0" borderId="23" xfId="0" applyNumberFormat="1" applyFont="1" applyBorder="1" applyAlignment="1"/>
    <xf numFmtId="37" fontId="12" fillId="0" borderId="18" xfId="0" applyNumberFormat="1" applyFont="1" applyBorder="1" applyAlignment="1"/>
    <xf numFmtId="37" fontId="15" fillId="0" borderId="22" xfId="0" applyNumberFormat="1" applyFont="1" applyBorder="1" applyAlignment="1"/>
    <xf numFmtId="37" fontId="12" fillId="0" borderId="72" xfId="0" applyNumberFormat="1" applyFont="1" applyBorder="1" applyAlignment="1"/>
    <xf numFmtId="37" fontId="15" fillId="0" borderId="17" xfId="0" applyNumberFormat="1" applyFont="1" applyBorder="1" applyAlignment="1"/>
    <xf numFmtId="3" fontId="12" fillId="0" borderId="12" xfId="0" applyNumberFormat="1" applyFont="1" applyBorder="1" applyAlignment="1"/>
    <xf numFmtId="0" fontId="15" fillId="0" borderId="5" xfId="0" applyFont="1" applyBorder="1" applyAlignment="1"/>
    <xf numFmtId="3" fontId="12" fillId="0" borderId="24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57" xfId="0" applyNumberFormat="1" applyFont="1" applyBorder="1" applyAlignment="1"/>
    <xf numFmtId="0" fontId="15" fillId="0" borderId="6" xfId="0" applyFont="1" applyBorder="1" applyAlignment="1"/>
    <xf numFmtId="3" fontId="12" fillId="0" borderId="24" xfId="0" applyNumberFormat="1" applyFont="1" applyBorder="1" applyAlignment="1"/>
    <xf numFmtId="0" fontId="15" fillId="0" borderId="10" xfId="0" applyFont="1" applyBorder="1" applyAlignment="1"/>
    <xf numFmtId="3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" fontId="12" fillId="0" borderId="31" xfId="0" applyNumberFormat="1" applyFont="1" applyBorder="1" applyAlignment="1">
      <alignment horizontal="left" indent="4"/>
    </xf>
    <xf numFmtId="0" fontId="15" fillId="0" borderId="32" xfId="0" applyFont="1" applyBorder="1" applyAlignment="1">
      <alignment horizontal="left" indent="4"/>
    </xf>
    <xf numFmtId="0" fontId="15" fillId="0" borderId="33" xfId="0" applyFont="1" applyBorder="1" applyAlignment="1">
      <alignment horizontal="left" indent="4"/>
    </xf>
    <xf numFmtId="3" fontId="12" fillId="0" borderId="11" xfId="0" applyNumberFormat="1" applyFont="1" applyBorder="1" applyAlignment="1">
      <alignment horizontal="left" indent="2"/>
    </xf>
    <xf numFmtId="0" fontId="15" fillId="0" borderId="25" xfId="0" applyFont="1" applyBorder="1" applyAlignment="1">
      <alignment horizontal="left" indent="2"/>
    </xf>
    <xf numFmtId="0" fontId="15" fillId="0" borderId="26" xfId="0" applyFont="1" applyBorder="1" applyAlignment="1">
      <alignment horizontal="left" indent="2"/>
    </xf>
    <xf numFmtId="3" fontId="12" fillId="0" borderId="8" xfId="0" applyNumberFormat="1" applyFont="1" applyBorder="1" applyAlignment="1">
      <alignment horizontal="left" indent="2"/>
    </xf>
    <xf numFmtId="0" fontId="15" fillId="0" borderId="0" xfId="0" applyFont="1" applyBorder="1" applyAlignment="1">
      <alignment horizontal="left" indent="2"/>
    </xf>
    <xf numFmtId="0" fontId="15" fillId="0" borderId="9" xfId="0" applyFont="1" applyBorder="1" applyAlignment="1">
      <alignment horizontal="left" indent="2"/>
    </xf>
    <xf numFmtId="3" fontId="17" fillId="0" borderId="0" xfId="0" applyNumberFormat="1" applyFont="1" applyAlignment="1"/>
    <xf numFmtId="0" fontId="0" fillId="0" borderId="0" xfId="0" applyAlignment="1"/>
    <xf numFmtId="3" fontId="5" fillId="0" borderId="73" xfId="0" applyNumberFormat="1" applyFont="1" applyBorder="1" applyAlignment="1"/>
    <xf numFmtId="0" fontId="15" fillId="0" borderId="74" xfId="0" applyFont="1" applyBorder="1" applyAlignment="1"/>
    <xf numFmtId="166" fontId="12" fillId="0" borderId="12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6" fontId="5" fillId="0" borderId="1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right"/>
    </xf>
    <xf numFmtId="0" fontId="15" fillId="0" borderId="75" xfId="0" applyFont="1" applyBorder="1" applyAlignment="1"/>
    <xf numFmtId="166" fontId="5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 wrapText="1"/>
    </xf>
    <xf numFmtId="0" fontId="15" fillId="0" borderId="75" xfId="0" applyFont="1" applyBorder="1" applyAlignment="1">
      <alignment horizontal="center" wrapText="1"/>
    </xf>
    <xf numFmtId="3" fontId="5" fillId="0" borderId="11" xfId="0" applyNumberFormat="1" applyFont="1" applyBorder="1" applyAlignment="1"/>
    <xf numFmtId="0" fontId="15" fillId="0" borderId="25" xfId="0" applyFont="1" applyBorder="1" applyAlignment="1"/>
    <xf numFmtId="3" fontId="12" fillId="0" borderId="11" xfId="0" applyNumberFormat="1" applyFont="1" applyBorder="1" applyAlignment="1"/>
    <xf numFmtId="3" fontId="12" fillId="0" borderId="68" xfId="0" applyNumberFormat="1" applyFont="1" applyBorder="1" applyAlignment="1">
      <alignment horizontal="left" indent="4"/>
    </xf>
    <xf numFmtId="0" fontId="15" fillId="0" borderId="76" xfId="0" applyFont="1" applyBorder="1" applyAlignment="1">
      <alignment horizontal="left" indent="4"/>
    </xf>
    <xf numFmtId="0" fontId="15" fillId="0" borderId="69" xfId="0" applyFont="1" applyBorder="1" applyAlignment="1">
      <alignment horizontal="left" indent="4"/>
    </xf>
    <xf numFmtId="3" fontId="5" fillId="0" borderId="12" xfId="0" applyNumberFormat="1" applyFont="1" applyBorder="1" applyAlignment="1"/>
    <xf numFmtId="0" fontId="15" fillId="0" borderId="24" xfId="0" applyFont="1" applyBorder="1" applyAlignment="1"/>
    <xf numFmtId="0" fontId="15" fillId="0" borderId="57" xfId="0" applyFont="1" applyBorder="1" applyAlignment="1"/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9" xfId="0" applyFont="1" applyBorder="1" applyAlignment="1"/>
    <xf numFmtId="0" fontId="15" fillId="0" borderId="20" xfId="0" applyFont="1" applyBorder="1" applyAlignment="1"/>
    <xf numFmtId="0" fontId="15" fillId="0" borderId="15" xfId="0" applyFont="1" applyBorder="1" applyAlignment="1"/>
    <xf numFmtId="0" fontId="15" fillId="0" borderId="21" xfId="0" applyFont="1" applyBorder="1" applyAlignment="1"/>
    <xf numFmtId="3" fontId="5" fillId="0" borderId="5" xfId="0" applyNumberFormat="1" applyFont="1" applyBorder="1" applyAlignment="1">
      <alignment horizontal="left" indent="4"/>
    </xf>
    <xf numFmtId="0" fontId="15" fillId="0" borderId="10" xfId="0" applyFont="1" applyBorder="1" applyAlignment="1">
      <alignment horizontal="left" indent="4"/>
    </xf>
    <xf numFmtId="0" fontId="15" fillId="0" borderId="6" xfId="0" applyFont="1" applyBorder="1" applyAlignment="1">
      <alignment horizontal="left" indent="4"/>
    </xf>
    <xf numFmtId="3" fontId="12" fillId="0" borderId="77" xfId="0" applyNumberFormat="1" applyFont="1" applyBorder="1" applyAlignment="1">
      <alignment horizontal="left" indent="2"/>
    </xf>
    <xf numFmtId="0" fontId="15" fillId="0" borderId="78" xfId="0" applyFont="1" applyBorder="1" applyAlignment="1">
      <alignment horizontal="left" indent="2"/>
    </xf>
    <xf numFmtId="0" fontId="15" fillId="0" borderId="79" xfId="0" applyFont="1" applyBorder="1" applyAlignment="1">
      <alignment horizontal="left" indent="2"/>
    </xf>
    <xf numFmtId="3" fontId="12" fillId="0" borderId="18" xfId="0" applyNumberFormat="1" applyFont="1" applyBorder="1" applyAlignment="1">
      <alignment horizontal="left" indent="2"/>
    </xf>
    <xf numFmtId="0" fontId="15" fillId="0" borderId="19" xfId="0" applyFont="1" applyBorder="1" applyAlignment="1">
      <alignment horizontal="left" indent="2"/>
    </xf>
    <xf numFmtId="0" fontId="15" fillId="0" borderId="72" xfId="0" applyFont="1" applyBorder="1" applyAlignment="1">
      <alignment horizontal="left" indent="2"/>
    </xf>
    <xf numFmtId="0" fontId="15" fillId="0" borderId="22" xfId="0" applyFont="1" applyBorder="1" applyAlignment="1">
      <alignment horizontal="left" indent="2"/>
    </xf>
    <xf numFmtId="0" fontId="15" fillId="0" borderId="23" xfId="0" applyFont="1" applyBorder="1" applyAlignment="1">
      <alignment horizontal="left" indent="2"/>
    </xf>
    <xf numFmtId="0" fontId="15" fillId="0" borderId="17" xfId="0" applyFont="1" applyBorder="1" applyAlignment="1">
      <alignment horizontal="left" indent="2"/>
    </xf>
    <xf numFmtId="3" fontId="12" fillId="0" borderId="46" xfId="0" applyNumberFormat="1" applyFont="1" applyBorder="1" applyAlignment="1">
      <alignment horizontal="left" indent="2"/>
    </xf>
    <xf numFmtId="0" fontId="15" fillId="0" borderId="80" xfId="0" applyFont="1" applyBorder="1" applyAlignment="1">
      <alignment horizontal="left" indent="2"/>
    </xf>
    <xf numFmtId="0" fontId="15" fillId="0" borderId="45" xfId="0" applyFont="1" applyBorder="1" applyAlignment="1">
      <alignment horizontal="left" indent="2"/>
    </xf>
    <xf numFmtId="0" fontId="15" fillId="0" borderId="2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3" fontId="12" fillId="0" borderId="12" xfId="0" applyNumberFormat="1" applyFont="1" applyBorder="1" applyAlignment="1">
      <alignment horizontal="left" wrapText="1" indent="1"/>
    </xf>
    <xf numFmtId="0" fontId="15" fillId="0" borderId="24" xfId="0" applyFont="1" applyBorder="1" applyAlignment="1">
      <alignment horizontal="left" wrapText="1" indent="1"/>
    </xf>
    <xf numFmtId="0" fontId="15" fillId="0" borderId="57" xfId="0" applyFont="1" applyBorder="1" applyAlignment="1">
      <alignment horizontal="left" wrapText="1" indent="1"/>
    </xf>
    <xf numFmtId="0" fontId="15" fillId="0" borderId="5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6" xfId="0" applyFont="1" applyBorder="1" applyAlignment="1">
      <alignment horizontal="left" wrapText="1" indent="1"/>
    </xf>
    <xf numFmtId="0" fontId="20" fillId="0" borderId="46" xfId="4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10" fillId="0" borderId="81" xfId="4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5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/>
    </xf>
    <xf numFmtId="0" fontId="7" fillId="0" borderId="0" xfId="4" applyFont="1" applyAlignment="1"/>
    <xf numFmtId="0" fontId="0" fillId="0" borderId="0" xfId="0" applyBorder="1" applyAlignment="1"/>
    <xf numFmtId="0" fontId="7" fillId="0" borderId="0" xfId="4" applyFont="1" applyAlignment="1">
      <alignment horizontal="center"/>
    </xf>
    <xf numFmtId="3" fontId="7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5" fillId="0" borderId="0" xfId="4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10" fillId="0" borderId="46" xfId="4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18" fillId="0" borderId="68" xfId="0" applyNumberFormat="1" applyFont="1" applyBorder="1" applyAlignment="1"/>
    <xf numFmtId="0" fontId="18" fillId="0" borderId="69" xfId="0" applyFont="1" applyBorder="1" applyAlignment="1"/>
    <xf numFmtId="166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166" fontId="17" fillId="0" borderId="12" xfId="0" applyNumberFormat="1" applyFont="1" applyBorder="1" applyAlignment="1">
      <alignment horizontal="center" wrapText="1"/>
    </xf>
    <xf numFmtId="166" fontId="17" fillId="0" borderId="24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3" fontId="17" fillId="0" borderId="0" xfId="0" applyNumberFormat="1" applyFont="1" applyBorder="1" applyAlignment="1"/>
    <xf numFmtId="0" fontId="17" fillId="0" borderId="0" xfId="0" applyFont="1" applyBorder="1" applyAlignment="1"/>
    <xf numFmtId="0" fontId="17" fillId="0" borderId="0" xfId="0" applyFont="1" applyAlignment="1">
      <alignment horizontal="center"/>
    </xf>
    <xf numFmtId="166" fontId="18" fillId="0" borderId="11" xfId="0" applyNumberFormat="1" applyFont="1" applyBorder="1" applyAlignment="1"/>
    <xf numFmtId="0" fontId="18" fillId="0" borderId="26" xfId="0" applyFont="1" applyBorder="1" applyAlignment="1"/>
    <xf numFmtId="166" fontId="18" fillId="0" borderId="77" xfId="0" applyNumberFormat="1" applyFont="1" applyBorder="1" applyAlignment="1"/>
    <xf numFmtId="0" fontId="18" fillId="0" borderId="79" xfId="0" applyFont="1" applyBorder="1" applyAlignment="1"/>
    <xf numFmtId="166" fontId="18" fillId="0" borderId="68" xfId="0" applyNumberFormat="1" applyFont="1" applyBorder="1" applyAlignment="1">
      <alignment horizontal="left" indent="3"/>
    </xf>
    <xf numFmtId="0" fontId="18" fillId="0" borderId="69" xfId="0" applyFont="1" applyBorder="1" applyAlignment="1">
      <alignment horizontal="left" indent="3"/>
    </xf>
    <xf numFmtId="166" fontId="18" fillId="0" borderId="84" xfId="0" applyNumberFormat="1" applyFont="1" applyBorder="1" applyAlignment="1"/>
    <xf numFmtId="0" fontId="18" fillId="0" borderId="85" xfId="0" applyFont="1" applyBorder="1" applyAlignment="1"/>
    <xf numFmtId="166" fontId="17" fillId="0" borderId="5" xfId="0" applyNumberFormat="1" applyFont="1" applyBorder="1" applyAlignment="1">
      <alignment horizontal="left" indent="3"/>
    </xf>
    <xf numFmtId="0" fontId="17" fillId="0" borderId="6" xfId="0" applyFont="1" applyBorder="1" applyAlignment="1">
      <alignment horizontal="left" indent="3"/>
    </xf>
    <xf numFmtId="166" fontId="18" fillId="0" borderId="31" xfId="0" applyNumberFormat="1" applyFont="1" applyBorder="1" applyAlignment="1">
      <alignment horizontal="left" indent="3"/>
    </xf>
    <xf numFmtId="0" fontId="18" fillId="0" borderId="33" xfId="0" applyFont="1" applyBorder="1" applyAlignment="1">
      <alignment horizontal="left" indent="3"/>
    </xf>
    <xf numFmtId="166" fontId="18" fillId="0" borderId="26" xfId="0" applyNumberFormat="1" applyFont="1" applyBorder="1" applyAlignment="1"/>
    <xf numFmtId="0" fontId="12" fillId="0" borderId="0" xfId="0" applyFont="1" applyBorder="1" applyAlignment="1">
      <alignment vertical="top" wrapText="1"/>
    </xf>
    <xf numFmtId="166" fontId="4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wrapText="1"/>
    </xf>
    <xf numFmtId="166" fontId="18" fillId="0" borderId="12" xfId="0" applyNumberFormat="1" applyFont="1" applyBorder="1" applyAlignment="1">
      <alignment horizontal="left" wrapText="1"/>
    </xf>
    <xf numFmtId="0" fontId="0" fillId="0" borderId="24" xfId="0" applyBorder="1"/>
    <xf numFmtId="0" fontId="0" fillId="0" borderId="57" xfId="0" applyBorder="1"/>
    <xf numFmtId="0" fontId="0" fillId="0" borderId="5" xfId="0" applyBorder="1"/>
    <xf numFmtId="0" fontId="0" fillId="0" borderId="10" xfId="0" applyBorder="1"/>
    <xf numFmtId="0" fontId="0" fillId="0" borderId="6" xfId="0" applyBorder="1"/>
    <xf numFmtId="166" fontId="21" fillId="0" borderId="68" xfId="0" applyNumberFormat="1" applyFont="1" applyFill="1" applyBorder="1" applyAlignment="1">
      <alignment horizontal="left" indent="2"/>
    </xf>
    <xf numFmtId="0" fontId="34" fillId="0" borderId="76" xfId="0" applyFont="1" applyBorder="1" applyAlignment="1">
      <alignment horizontal="left" indent="2"/>
    </xf>
    <xf numFmtId="0" fontId="34" fillId="0" borderId="69" xfId="0" applyFont="1" applyBorder="1" applyAlignment="1">
      <alignment horizontal="left" indent="2"/>
    </xf>
    <xf numFmtId="166" fontId="19" fillId="2" borderId="31" xfId="0" applyNumberFormat="1" applyFont="1" applyFill="1" applyBorder="1" applyAlignment="1">
      <alignment horizontal="left" indent="3"/>
    </xf>
    <xf numFmtId="0" fontId="34" fillId="0" borderId="32" xfId="0" applyFont="1" applyBorder="1" applyAlignment="1">
      <alignment horizontal="left" indent="3"/>
    </xf>
    <xf numFmtId="0" fontId="34" fillId="0" borderId="33" xfId="0" applyFont="1" applyBorder="1" applyAlignment="1">
      <alignment horizontal="left" indent="3"/>
    </xf>
    <xf numFmtId="166" fontId="21" fillId="0" borderId="22" xfId="0" applyNumberFormat="1" applyFont="1" applyFill="1" applyBorder="1" applyAlignment="1">
      <alignment horizontal="left" indent="2"/>
    </xf>
    <xf numFmtId="0" fontId="34" fillId="0" borderId="23" xfId="0" applyFont="1" applyBorder="1" applyAlignment="1">
      <alignment horizontal="left" indent="2"/>
    </xf>
    <xf numFmtId="0" fontId="34" fillId="0" borderId="17" xfId="0" applyFont="1" applyBorder="1" applyAlignment="1">
      <alignment horizontal="left" indent="2"/>
    </xf>
    <xf numFmtId="166" fontId="21" fillId="2" borderId="84" xfId="0" applyNumberFormat="1" applyFont="1" applyFill="1" applyBorder="1" applyAlignment="1">
      <alignment horizontal="left" indent="1"/>
    </xf>
    <xf numFmtId="0" fontId="34" fillId="0" borderId="86" xfId="0" applyFont="1" applyBorder="1" applyAlignment="1">
      <alignment horizontal="left" indent="1"/>
    </xf>
    <xf numFmtId="0" fontId="34" fillId="0" borderId="85" xfId="0" applyFont="1" applyBorder="1" applyAlignment="1">
      <alignment horizontal="left" indent="1"/>
    </xf>
    <xf numFmtId="166" fontId="21" fillId="2" borderId="68" xfId="0" applyNumberFormat="1" applyFont="1" applyFill="1" applyBorder="1" applyAlignment="1">
      <alignment horizontal="left" indent="1"/>
    </xf>
    <xf numFmtId="0" fontId="34" fillId="0" borderId="76" xfId="0" applyFont="1" applyBorder="1" applyAlignment="1">
      <alignment horizontal="left" indent="1"/>
    </xf>
    <xf numFmtId="0" fontId="34" fillId="0" borderId="69" xfId="0" applyFont="1" applyBorder="1" applyAlignment="1">
      <alignment horizontal="left" indent="1"/>
    </xf>
    <xf numFmtId="166" fontId="21" fillId="2" borderId="68" xfId="0" applyNumberFormat="1" applyFont="1" applyFill="1" applyBorder="1" applyAlignment="1">
      <alignment horizontal="left" indent="2"/>
    </xf>
    <xf numFmtId="166" fontId="35" fillId="0" borderId="0" xfId="0" applyNumberFormat="1" applyFont="1" applyBorder="1" applyAlignment="1">
      <alignment horizontal="center"/>
    </xf>
    <xf numFmtId="0" fontId="34" fillId="0" borderId="0" xfId="0" applyFont="1" applyBorder="1" applyAlignment="1"/>
    <xf numFmtId="166" fontId="19" fillId="2" borderId="11" xfId="0" applyNumberFormat="1" applyFont="1" applyFill="1" applyBorder="1" applyAlignment="1">
      <alignment horizontal="center"/>
    </xf>
    <xf numFmtId="0" fontId="34" fillId="0" borderId="26" xfId="0" applyFont="1" applyBorder="1" applyAlignment="1">
      <alignment horizontal="center"/>
    </xf>
    <xf numFmtId="166" fontId="19" fillId="2" borderId="26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166" fontId="8" fillId="0" borderId="0" xfId="0" applyNumberFormat="1" applyFont="1" applyBorder="1" applyAlignment="1">
      <alignment horizontal="center"/>
    </xf>
    <xf numFmtId="166" fontId="21" fillId="2" borderId="12" xfId="0" applyNumberFormat="1" applyFont="1" applyFill="1" applyBorder="1" applyAlignment="1"/>
    <xf numFmtId="0" fontId="34" fillId="0" borderId="24" xfId="0" applyFont="1" applyBorder="1" applyAlignment="1"/>
    <xf numFmtId="0" fontId="34" fillId="0" borderId="57" xfId="0" applyFont="1" applyBorder="1" applyAlignment="1"/>
    <xf numFmtId="0" fontId="34" fillId="0" borderId="20" xfId="0" applyFont="1" applyBorder="1" applyAlignment="1"/>
    <xf numFmtId="0" fontId="34" fillId="0" borderId="15" xfId="0" applyFont="1" applyBorder="1" applyAlignment="1"/>
    <xf numFmtId="0" fontId="34" fillId="0" borderId="21" xfId="0" applyFont="1" applyBorder="1" applyAlignment="1"/>
    <xf numFmtId="166" fontId="21" fillId="2" borderId="77" xfId="0" applyNumberFormat="1" applyFont="1" applyFill="1" applyBorder="1" applyAlignment="1">
      <alignment horizontal="left" indent="2"/>
    </xf>
    <xf numFmtId="0" fontId="34" fillId="0" borderId="78" xfId="0" applyFont="1" applyBorder="1" applyAlignment="1">
      <alignment horizontal="left" indent="2"/>
    </xf>
    <xf numFmtId="0" fontId="34" fillId="0" borderId="79" xfId="0" applyFont="1" applyBorder="1" applyAlignment="1">
      <alignment horizontal="left" indent="2"/>
    </xf>
    <xf numFmtId="166" fontId="38" fillId="2" borderId="68" xfId="0" applyNumberFormat="1" applyFont="1" applyFill="1" applyBorder="1" applyAlignment="1">
      <alignment horizontal="left" indent="2"/>
    </xf>
    <xf numFmtId="166" fontId="21" fillId="2" borderId="31" xfId="0" applyNumberFormat="1" applyFont="1" applyFill="1" applyBorder="1" applyAlignment="1">
      <alignment horizontal="left" indent="1"/>
    </xf>
    <xf numFmtId="0" fontId="34" fillId="0" borderId="32" xfId="0" applyFont="1" applyBorder="1" applyAlignment="1">
      <alignment horizontal="left" indent="1"/>
    </xf>
    <xf numFmtId="0" fontId="34" fillId="0" borderId="33" xfId="0" applyFont="1" applyBorder="1" applyAlignment="1">
      <alignment horizontal="left" indent="1"/>
    </xf>
    <xf numFmtId="0" fontId="39" fillId="0" borderId="76" xfId="0" applyFont="1" applyBorder="1" applyAlignment="1">
      <alignment horizontal="left" indent="2"/>
    </xf>
    <xf numFmtId="0" fontId="39" fillId="0" borderId="69" xfId="0" applyFont="1" applyBorder="1" applyAlignment="1">
      <alignment horizontal="left" indent="2"/>
    </xf>
  </cellXfs>
  <cellStyles count="5">
    <cellStyle name="Comma" xfId="1" builtinId="3"/>
    <cellStyle name="Currency" xfId="2" builtinId="4"/>
    <cellStyle name="Normal" xfId="0" builtinId="0"/>
    <cellStyle name="Normal_Improve by DU" xfId="3"/>
    <cellStyle name="Normal_Rsrcs_X_ DOJ Goal  Obj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48"/>
  <sheetViews>
    <sheetView showGridLines="0" tabSelected="1" showOutlineSymbols="0" view="pageBreakPreview" zoomScale="75" zoomScaleNormal="75" zoomScaleSheetLayoutView="75" workbookViewId="0">
      <selection activeCell="A27" sqref="A27:G29"/>
    </sheetView>
  </sheetViews>
  <sheetFormatPr defaultColWidth="9.6640625" defaultRowHeight="15.75"/>
  <cols>
    <col min="1" max="2" width="2.5546875" style="2" customWidth="1"/>
    <col min="3" max="3" width="25" style="2" customWidth="1"/>
    <col min="4" max="4" width="6.6640625" style="2" customWidth="1"/>
    <col min="5" max="5" width="1.6640625" style="2" customWidth="1"/>
    <col min="6" max="6" width="2" style="2" customWidth="1"/>
    <col min="7" max="7" width="1.77734375" style="2" customWidth="1"/>
    <col min="8" max="8" width="6.88671875" style="6" customWidth="1"/>
    <col min="9" max="9" width="6.21875" style="6" customWidth="1"/>
    <col min="10" max="10" width="12.5546875" style="6" bestFit="1" customWidth="1"/>
    <col min="11" max="11" width="5.6640625" style="6" customWidth="1"/>
    <col min="12" max="12" width="6.77734375" style="6" bestFit="1" customWidth="1"/>
    <col min="13" max="13" width="12.5546875" style="6" bestFit="1" customWidth="1"/>
    <col min="14" max="14" width="6.21875" style="6" customWidth="1"/>
    <col min="15" max="15" width="5.44140625" style="6" customWidth="1"/>
    <col min="16" max="16" width="11" style="6" customWidth="1"/>
    <col min="17" max="17" width="5.6640625" style="6" customWidth="1"/>
    <col min="18" max="18" width="6.109375" style="6" customWidth="1"/>
    <col min="19" max="19" width="15.21875" style="6" customWidth="1"/>
    <col min="20" max="21" width="5.6640625" style="6" customWidth="1"/>
    <col min="22" max="22" width="9.88671875" style="6" customWidth="1"/>
    <col min="23" max="23" width="6.109375" style="6" customWidth="1"/>
    <col min="24" max="24" width="5.6640625" style="6" customWidth="1"/>
    <col min="25" max="25" width="8.33203125" style="6" customWidth="1"/>
    <col min="26" max="26" width="6.77734375" style="6" customWidth="1"/>
    <col min="27" max="27" width="6.88671875" style="6" customWidth="1"/>
    <col min="28" max="28" width="13" style="6" customWidth="1"/>
    <col min="29" max="29" width="1" style="59" customWidth="1"/>
    <col min="30" max="30" width="5.6640625" style="2" customWidth="1"/>
    <col min="31" max="31" width="7.6640625" style="2" customWidth="1"/>
    <col min="32" max="16384" width="9.6640625" style="2"/>
  </cols>
  <sheetData>
    <row r="1" spans="1:29" ht="22.5">
      <c r="A1" s="341" t="s">
        <v>42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58" t="s">
        <v>111</v>
      </c>
    </row>
    <row r="2" spans="1:29">
      <c r="AC2" s="58" t="s">
        <v>111</v>
      </c>
    </row>
    <row r="3" spans="1:29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8" t="s">
        <v>111</v>
      </c>
    </row>
    <row r="4" spans="1:29" ht="22.5">
      <c r="A4" s="328" t="s">
        <v>102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58" t="s">
        <v>111</v>
      </c>
    </row>
    <row r="5" spans="1:29" ht="23.25">
      <c r="A5" s="330" t="s">
        <v>112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58" t="s">
        <v>111</v>
      </c>
    </row>
    <row r="6" spans="1:29" ht="23.25">
      <c r="A6" s="330" t="s">
        <v>94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58" t="s">
        <v>111</v>
      </c>
    </row>
    <row r="7" spans="1:29" ht="23.25">
      <c r="A7" s="330" t="s">
        <v>93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58" t="s">
        <v>111</v>
      </c>
    </row>
    <row r="8" spans="1:29" ht="23.25">
      <c r="A8" s="26"/>
      <c r="B8" s="4"/>
      <c r="C8" s="4"/>
      <c r="D8" s="4"/>
      <c r="E8" s="4"/>
      <c r="F8" s="4"/>
      <c r="G8" s="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58"/>
    </row>
    <row r="9" spans="1:29" ht="23.25">
      <c r="A9" s="26"/>
      <c r="B9" s="4"/>
      <c r="C9" s="4"/>
      <c r="D9" s="4"/>
      <c r="E9" s="4"/>
      <c r="F9" s="4"/>
      <c r="G9" s="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58"/>
    </row>
    <row r="10" spans="1:29" ht="23.25">
      <c r="A10" s="26"/>
      <c r="B10" s="4"/>
      <c r="C10" s="4"/>
      <c r="D10" s="4"/>
      <c r="E10" s="4"/>
      <c r="F10" s="4"/>
      <c r="G10" s="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8"/>
    </row>
    <row r="11" spans="1:29" ht="18.75">
      <c r="A11" s="97"/>
      <c r="B11" s="97"/>
      <c r="C11" s="97"/>
      <c r="D11" s="97"/>
      <c r="E11" s="97"/>
      <c r="F11" s="97"/>
      <c r="G11" s="97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357" t="s">
        <v>157</v>
      </c>
      <c r="AA11" s="358"/>
      <c r="AB11" s="359"/>
      <c r="AC11" s="58" t="s">
        <v>111</v>
      </c>
    </row>
    <row r="12" spans="1:29" ht="18.75">
      <c r="A12" s="94"/>
      <c r="B12" s="94"/>
      <c r="C12" s="94"/>
      <c r="D12" s="94"/>
      <c r="E12" s="94"/>
      <c r="F12" s="94"/>
      <c r="G12" s="94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/>
      <c r="Z12" s="363" t="s">
        <v>38</v>
      </c>
      <c r="AA12" s="362" t="s">
        <v>63</v>
      </c>
      <c r="AB12" s="360" t="s">
        <v>106</v>
      </c>
      <c r="AC12" s="58" t="s">
        <v>111</v>
      </c>
    </row>
    <row r="13" spans="1:29" ht="19.5" thickBot="1">
      <c r="A13" s="100"/>
      <c r="B13" s="101"/>
      <c r="C13" s="101"/>
      <c r="D13" s="101"/>
      <c r="E13" s="101"/>
      <c r="F13" s="101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364"/>
      <c r="AA13" s="361"/>
      <c r="AB13" s="361"/>
      <c r="AC13" s="58" t="s">
        <v>111</v>
      </c>
    </row>
    <row r="14" spans="1:29" ht="18.75">
      <c r="A14" s="343" t="s">
        <v>155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103">
        <v>0</v>
      </c>
      <c r="AA14" s="103">
        <v>0</v>
      </c>
      <c r="AB14" s="105">
        <v>168300</v>
      </c>
      <c r="AC14" s="58" t="s">
        <v>111</v>
      </c>
    </row>
    <row r="15" spans="1:29" ht="18.75">
      <c r="A15" s="343" t="s">
        <v>156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105">
        <v>0</v>
      </c>
      <c r="AA15" s="105">
        <v>0</v>
      </c>
      <c r="AB15" s="105">
        <v>168300</v>
      </c>
      <c r="AC15" s="58" t="s">
        <v>111</v>
      </c>
    </row>
    <row r="16" spans="1:29" ht="18.75">
      <c r="A16" s="106" t="s">
        <v>160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298"/>
      <c r="Z16" s="299">
        <f>+Z15</f>
        <v>0</v>
      </c>
      <c r="AA16" s="299">
        <f>+AA15</f>
        <v>0</v>
      </c>
      <c r="AB16" s="300">
        <f>+AB15</f>
        <v>168300</v>
      </c>
      <c r="AC16" s="58" t="s">
        <v>111</v>
      </c>
    </row>
    <row r="17" spans="1:29" ht="18.75">
      <c r="A17" s="365" t="s">
        <v>152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27"/>
      <c r="Z17" s="108">
        <f>Z16</f>
        <v>0</v>
      </c>
      <c r="AA17" s="108">
        <f>AA16</f>
        <v>0</v>
      </c>
      <c r="AB17" s="109">
        <f>AB16</f>
        <v>168300</v>
      </c>
      <c r="AC17" s="58" t="s">
        <v>111</v>
      </c>
    </row>
    <row r="18" spans="1:29" ht="18.75">
      <c r="A18" s="365" t="s">
        <v>120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108"/>
      <c r="AA18" s="108"/>
      <c r="AB18" s="109"/>
      <c r="AC18" s="58" t="s">
        <v>111</v>
      </c>
    </row>
    <row r="19" spans="1:29" ht="18.75">
      <c r="A19" s="192" t="s">
        <v>121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08">
        <v>0</v>
      </c>
      <c r="AA19" s="108">
        <v>0</v>
      </c>
      <c r="AB19" s="126">
        <v>92039</v>
      </c>
      <c r="AC19" s="58" t="s">
        <v>111</v>
      </c>
    </row>
    <row r="20" spans="1:29" ht="18.75">
      <c r="A20" s="192" t="s">
        <v>122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08">
        <v>0</v>
      </c>
      <c r="AA20" s="108">
        <v>0</v>
      </c>
      <c r="AB20" s="126">
        <v>9661</v>
      </c>
      <c r="AC20" s="58" t="s">
        <v>111</v>
      </c>
    </row>
    <row r="21" spans="1:29" ht="18.75">
      <c r="A21" s="194" t="s">
        <v>123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08"/>
      <c r="AA21" s="108"/>
      <c r="AB21" s="126">
        <f>+AB19+AB20</f>
        <v>101700</v>
      </c>
      <c r="AC21" s="58" t="s">
        <v>111</v>
      </c>
    </row>
    <row r="22" spans="1:29" ht="18.75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08"/>
      <c r="AA22" s="108"/>
      <c r="AB22" s="126"/>
      <c r="AC22" s="58" t="s">
        <v>111</v>
      </c>
    </row>
    <row r="23" spans="1:29" ht="18.75">
      <c r="A23" s="194" t="s">
        <v>124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08">
        <v>0</v>
      </c>
      <c r="AA23" s="108">
        <v>0</v>
      </c>
      <c r="AB23" s="126">
        <f>AB21+AB17</f>
        <v>270000</v>
      </c>
      <c r="AC23" s="58" t="s">
        <v>111</v>
      </c>
    </row>
    <row r="24" spans="1:29" ht="18.75">
      <c r="A24" s="367" t="s">
        <v>161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110">
        <f>Z17-Z15</f>
        <v>0</v>
      </c>
      <c r="AA24" s="110">
        <f>AA17-AA15</f>
        <v>0</v>
      </c>
      <c r="AB24" s="111">
        <f>AB23-AB17</f>
        <v>101700</v>
      </c>
      <c r="AC24" s="58" t="s">
        <v>111</v>
      </c>
    </row>
    <row r="25" spans="1:29" ht="23.25" customHeight="1">
      <c r="A25" s="112"/>
      <c r="B25" s="112"/>
      <c r="C25" s="112"/>
      <c r="D25" s="112"/>
      <c r="E25" s="112"/>
      <c r="F25" s="112"/>
      <c r="G25" s="11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58" t="s">
        <v>111</v>
      </c>
    </row>
    <row r="26" spans="1:29" ht="18" customHeight="1">
      <c r="A26" s="114"/>
      <c r="B26" s="114"/>
      <c r="C26" s="114"/>
      <c r="D26" s="114"/>
      <c r="E26" s="114"/>
      <c r="F26" s="114"/>
      <c r="G26" s="11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8" t="s">
        <v>111</v>
      </c>
    </row>
    <row r="27" spans="1:29" ht="18" customHeight="1">
      <c r="A27" s="371" t="s">
        <v>103</v>
      </c>
      <c r="B27" s="372"/>
      <c r="C27" s="372"/>
      <c r="D27" s="372"/>
      <c r="E27" s="372"/>
      <c r="F27" s="372"/>
      <c r="G27" s="373"/>
      <c r="H27" s="345" t="s">
        <v>150</v>
      </c>
      <c r="I27" s="346"/>
      <c r="J27" s="347"/>
      <c r="K27" s="351" t="s">
        <v>148</v>
      </c>
      <c r="L27" s="352"/>
      <c r="M27" s="353"/>
      <c r="N27" s="345" t="s">
        <v>151</v>
      </c>
      <c r="O27" s="346"/>
      <c r="P27" s="347"/>
      <c r="Q27" s="345" t="s">
        <v>152</v>
      </c>
      <c r="R27" s="346"/>
      <c r="S27" s="347"/>
      <c r="T27" s="345" t="s">
        <v>153</v>
      </c>
      <c r="U27" s="395"/>
      <c r="V27" s="395"/>
      <c r="W27" s="345" t="s">
        <v>154</v>
      </c>
      <c r="X27" s="346"/>
      <c r="Y27" s="346"/>
      <c r="Z27" s="345" t="s">
        <v>149</v>
      </c>
      <c r="AA27" s="346"/>
      <c r="AB27" s="347"/>
      <c r="AC27" s="58" t="s">
        <v>111</v>
      </c>
    </row>
    <row r="28" spans="1:29" ht="37.5" customHeight="1">
      <c r="A28" s="374"/>
      <c r="B28" s="375"/>
      <c r="C28" s="375"/>
      <c r="D28" s="375"/>
      <c r="E28" s="375"/>
      <c r="F28" s="375"/>
      <c r="G28" s="376"/>
      <c r="H28" s="348"/>
      <c r="I28" s="349"/>
      <c r="J28" s="350"/>
      <c r="K28" s="354"/>
      <c r="L28" s="355"/>
      <c r="M28" s="356"/>
      <c r="N28" s="348"/>
      <c r="O28" s="349"/>
      <c r="P28" s="350"/>
      <c r="Q28" s="348"/>
      <c r="R28" s="349"/>
      <c r="S28" s="350"/>
      <c r="T28" s="396"/>
      <c r="U28" s="397"/>
      <c r="V28" s="397"/>
      <c r="W28" s="348"/>
      <c r="X28" s="349"/>
      <c r="Y28" s="349"/>
      <c r="Z28" s="348"/>
      <c r="AA28" s="349"/>
      <c r="AB28" s="350"/>
      <c r="AC28" s="58" t="s">
        <v>111</v>
      </c>
    </row>
    <row r="29" spans="1:29" ht="28.5" customHeight="1" thickBot="1">
      <c r="A29" s="377"/>
      <c r="B29" s="378"/>
      <c r="C29" s="378"/>
      <c r="D29" s="378"/>
      <c r="E29" s="378"/>
      <c r="F29" s="378"/>
      <c r="G29" s="379"/>
      <c r="H29" s="115" t="s">
        <v>104</v>
      </c>
      <c r="I29" s="116" t="s">
        <v>63</v>
      </c>
      <c r="J29" s="117" t="s">
        <v>106</v>
      </c>
      <c r="K29" s="115" t="s">
        <v>104</v>
      </c>
      <c r="L29" s="116" t="s">
        <v>63</v>
      </c>
      <c r="M29" s="117" t="s">
        <v>106</v>
      </c>
      <c r="N29" s="115" t="s">
        <v>104</v>
      </c>
      <c r="O29" s="116" t="s">
        <v>63</v>
      </c>
      <c r="P29" s="117" t="s">
        <v>106</v>
      </c>
      <c r="Q29" s="115" t="s">
        <v>104</v>
      </c>
      <c r="R29" s="116" t="s">
        <v>63</v>
      </c>
      <c r="S29" s="117" t="s">
        <v>106</v>
      </c>
      <c r="T29" s="115" t="s">
        <v>104</v>
      </c>
      <c r="U29" s="116" t="s">
        <v>63</v>
      </c>
      <c r="V29" s="117" t="s">
        <v>106</v>
      </c>
      <c r="W29" s="115" t="s">
        <v>104</v>
      </c>
      <c r="X29" s="116" t="s">
        <v>63</v>
      </c>
      <c r="Y29" s="117" t="s">
        <v>106</v>
      </c>
      <c r="Z29" s="115" t="s">
        <v>104</v>
      </c>
      <c r="AA29" s="116" t="s">
        <v>63</v>
      </c>
      <c r="AB29" s="118" t="s">
        <v>106</v>
      </c>
      <c r="AC29" s="58" t="s">
        <v>111</v>
      </c>
    </row>
    <row r="30" spans="1:29" ht="18" customHeight="1">
      <c r="A30" s="392" t="s">
        <v>113</v>
      </c>
      <c r="B30" s="393"/>
      <c r="C30" s="393"/>
      <c r="D30" s="393"/>
      <c r="E30" s="393"/>
      <c r="F30" s="393"/>
      <c r="G30" s="394"/>
      <c r="H30" s="119"/>
      <c r="I30" s="120"/>
      <c r="J30" s="120">
        <f>126000-3417</f>
        <v>122583</v>
      </c>
      <c r="K30" s="119"/>
      <c r="L30" s="120"/>
      <c r="M30" s="120">
        <f>126000-3417</f>
        <v>122583</v>
      </c>
      <c r="N30" s="119"/>
      <c r="O30" s="120"/>
      <c r="P30" s="120"/>
      <c r="Q30" s="119">
        <f t="shared" ref="Q30:Q35" si="0">N30+K30</f>
        <v>0</v>
      </c>
      <c r="R30" s="120">
        <f t="shared" ref="R30:R35" si="1">+L30+O30</f>
        <v>0</v>
      </c>
      <c r="S30" s="120">
        <f>P30+M30</f>
        <v>122583</v>
      </c>
      <c r="T30" s="119"/>
      <c r="U30" s="120"/>
      <c r="V30" s="120">
        <v>92039</v>
      </c>
      <c r="W30" s="119"/>
      <c r="X30" s="120"/>
      <c r="Y30" s="120"/>
      <c r="Z30" s="119">
        <f t="shared" ref="Z30:Z35" si="2">T30+Q30</f>
        <v>0</v>
      </c>
      <c r="AA30" s="188">
        <f t="shared" ref="AA30:AA35" si="3">+R30+U30+X30</f>
        <v>0</v>
      </c>
      <c r="AB30" s="104">
        <f>S30+V30</f>
        <v>214622</v>
      </c>
      <c r="AC30" s="58" t="s">
        <v>111</v>
      </c>
    </row>
    <row r="31" spans="1:29" ht="18" customHeight="1">
      <c r="A31" s="338" t="s">
        <v>114</v>
      </c>
      <c r="B31" s="339"/>
      <c r="C31" s="339"/>
      <c r="D31" s="339"/>
      <c r="E31" s="339"/>
      <c r="F31" s="339"/>
      <c r="G31" s="340"/>
      <c r="H31" s="119"/>
      <c r="I31" s="120"/>
      <c r="J31" s="120">
        <f>33000+1000</f>
        <v>34000</v>
      </c>
      <c r="K31" s="119"/>
      <c r="L31" s="120"/>
      <c r="M31" s="120">
        <f>33000+1000</f>
        <v>34000</v>
      </c>
      <c r="N31" s="119"/>
      <c r="O31" s="120"/>
      <c r="P31" s="120"/>
      <c r="Q31" s="119">
        <f t="shared" si="0"/>
        <v>0</v>
      </c>
      <c r="R31" s="120">
        <f t="shared" si="1"/>
        <v>0</v>
      </c>
      <c r="S31" s="120">
        <f>M31+P31</f>
        <v>34000</v>
      </c>
      <c r="T31" s="119"/>
      <c r="U31" s="120"/>
      <c r="V31" s="120">
        <v>9661</v>
      </c>
      <c r="W31" s="119"/>
      <c r="X31" s="120"/>
      <c r="Y31" s="120"/>
      <c r="Z31" s="119">
        <f t="shared" si="2"/>
        <v>0</v>
      </c>
      <c r="AA31" s="188">
        <f t="shared" si="3"/>
        <v>0</v>
      </c>
      <c r="AB31" s="104">
        <f>S31+V31</f>
        <v>43661</v>
      </c>
      <c r="AC31" s="58" t="s">
        <v>111</v>
      </c>
    </row>
    <row r="32" spans="1:29" ht="18" customHeight="1">
      <c r="A32" s="338" t="s">
        <v>118</v>
      </c>
      <c r="B32" s="339"/>
      <c r="C32" s="339"/>
      <c r="D32" s="339"/>
      <c r="E32" s="339"/>
      <c r="F32" s="339"/>
      <c r="G32" s="340"/>
      <c r="H32" s="119"/>
      <c r="I32" s="120"/>
      <c r="J32" s="120">
        <v>0</v>
      </c>
      <c r="K32" s="119"/>
      <c r="L32" s="120"/>
      <c r="M32" s="120">
        <v>0</v>
      </c>
      <c r="N32" s="119"/>
      <c r="O32" s="120"/>
      <c r="P32" s="120"/>
      <c r="Q32" s="119">
        <f t="shared" si="0"/>
        <v>0</v>
      </c>
      <c r="R32" s="120">
        <f t="shared" si="1"/>
        <v>0</v>
      </c>
      <c r="S32" s="120">
        <f>P32+M32</f>
        <v>0</v>
      </c>
      <c r="T32" s="119"/>
      <c r="U32" s="120"/>
      <c r="V32" s="120"/>
      <c r="W32" s="119"/>
      <c r="X32" s="120"/>
      <c r="Y32" s="120"/>
      <c r="Z32" s="119">
        <f t="shared" si="2"/>
        <v>0</v>
      </c>
      <c r="AA32" s="188">
        <f t="shared" si="3"/>
        <v>0</v>
      </c>
      <c r="AB32" s="104">
        <f>V32+S32</f>
        <v>0</v>
      </c>
      <c r="AC32" s="58" t="s">
        <v>111</v>
      </c>
    </row>
    <row r="33" spans="1:29" ht="18" customHeight="1">
      <c r="A33" s="338" t="s">
        <v>115</v>
      </c>
      <c r="B33" s="339"/>
      <c r="C33" s="339"/>
      <c r="D33" s="339"/>
      <c r="E33" s="339"/>
      <c r="F33" s="339"/>
      <c r="G33" s="340"/>
      <c r="H33" s="119"/>
      <c r="I33" s="120"/>
      <c r="J33" s="120">
        <v>7000</v>
      </c>
      <c r="K33" s="119"/>
      <c r="L33" s="120"/>
      <c r="M33" s="120">
        <v>7000</v>
      </c>
      <c r="N33" s="119"/>
      <c r="O33" s="120"/>
      <c r="P33" s="120"/>
      <c r="Q33" s="119">
        <f t="shared" si="0"/>
        <v>0</v>
      </c>
      <c r="R33" s="120">
        <f t="shared" si="1"/>
        <v>0</v>
      </c>
      <c r="S33" s="120">
        <f>P33+M33</f>
        <v>7000</v>
      </c>
      <c r="T33" s="119"/>
      <c r="U33" s="120"/>
      <c r="V33" s="120"/>
      <c r="W33" s="119"/>
      <c r="X33" s="120"/>
      <c r="Y33" s="120"/>
      <c r="Z33" s="119">
        <f t="shared" si="2"/>
        <v>0</v>
      </c>
      <c r="AA33" s="188">
        <f t="shared" si="3"/>
        <v>0</v>
      </c>
      <c r="AB33" s="104">
        <f>V33+S33</f>
        <v>7000</v>
      </c>
      <c r="AC33" s="58" t="s">
        <v>111</v>
      </c>
    </row>
    <row r="34" spans="1:29" ht="18" customHeight="1">
      <c r="A34" s="338" t="s">
        <v>116</v>
      </c>
      <c r="B34" s="339"/>
      <c r="C34" s="339"/>
      <c r="D34" s="339"/>
      <c r="E34" s="339"/>
      <c r="F34" s="339"/>
      <c r="G34" s="340"/>
      <c r="H34" s="121"/>
      <c r="I34" s="122"/>
      <c r="J34" s="122">
        <v>0</v>
      </c>
      <c r="K34" s="121"/>
      <c r="L34" s="122"/>
      <c r="M34" s="122">
        <v>0</v>
      </c>
      <c r="N34" s="121"/>
      <c r="O34" s="122"/>
      <c r="P34" s="122"/>
      <c r="Q34" s="121">
        <f t="shared" si="0"/>
        <v>0</v>
      </c>
      <c r="R34" s="122">
        <f t="shared" si="1"/>
        <v>0</v>
      </c>
      <c r="S34" s="122">
        <f>1000-1000</f>
        <v>0</v>
      </c>
      <c r="T34" s="121"/>
      <c r="U34" s="122"/>
      <c r="V34" s="122"/>
      <c r="W34" s="121"/>
      <c r="X34" s="122"/>
      <c r="Y34" s="122"/>
      <c r="Z34" s="121">
        <f t="shared" si="2"/>
        <v>0</v>
      </c>
      <c r="AA34" s="189">
        <f t="shared" si="3"/>
        <v>0</v>
      </c>
      <c r="AB34" s="111">
        <f>V34+S34</f>
        <v>0</v>
      </c>
      <c r="AC34" s="58" t="s">
        <v>111</v>
      </c>
    </row>
    <row r="35" spans="1:29" ht="18" customHeight="1">
      <c r="A35" s="338" t="s">
        <v>117</v>
      </c>
      <c r="B35" s="339"/>
      <c r="C35" s="339"/>
      <c r="D35" s="339"/>
      <c r="E35" s="339"/>
      <c r="F35" s="339"/>
      <c r="G35" s="340"/>
      <c r="H35" s="121"/>
      <c r="I35" s="122"/>
      <c r="J35" s="122">
        <v>1300</v>
      </c>
      <c r="K35" s="121"/>
      <c r="L35" s="122"/>
      <c r="M35" s="122">
        <v>1300</v>
      </c>
      <c r="N35" s="121"/>
      <c r="O35" s="122"/>
      <c r="P35" s="122"/>
      <c r="Q35" s="121">
        <f t="shared" si="0"/>
        <v>0</v>
      </c>
      <c r="R35" s="122">
        <f t="shared" si="1"/>
        <v>0</v>
      </c>
      <c r="S35" s="122">
        <f>P35+M35</f>
        <v>1300</v>
      </c>
      <c r="T35" s="121"/>
      <c r="U35" s="122"/>
      <c r="V35" s="122"/>
      <c r="W35" s="121"/>
      <c r="X35" s="122"/>
      <c r="Y35" s="122"/>
      <c r="Z35" s="121">
        <f t="shared" si="2"/>
        <v>0</v>
      </c>
      <c r="AA35" s="189">
        <f t="shared" si="3"/>
        <v>0</v>
      </c>
      <c r="AB35" s="111">
        <f>V35+S35</f>
        <v>1300</v>
      </c>
      <c r="AC35" s="58" t="s">
        <v>111</v>
      </c>
    </row>
    <row r="36" spans="1:29" ht="18" customHeight="1">
      <c r="A36" s="338" t="s">
        <v>119</v>
      </c>
      <c r="B36" s="339"/>
      <c r="C36" s="339"/>
      <c r="D36" s="339"/>
      <c r="E36" s="339"/>
      <c r="F36" s="339"/>
      <c r="G36" s="340"/>
      <c r="H36" s="121"/>
      <c r="I36" s="122"/>
      <c r="J36" s="122">
        <v>3417</v>
      </c>
      <c r="K36" s="121"/>
      <c r="L36" s="122"/>
      <c r="M36" s="122">
        <v>3417</v>
      </c>
      <c r="N36" s="121"/>
      <c r="O36" s="122"/>
      <c r="P36" s="122"/>
      <c r="Q36" s="121">
        <f>N36+K36</f>
        <v>0</v>
      </c>
      <c r="R36" s="122">
        <f>+L36+O36</f>
        <v>0</v>
      </c>
      <c r="S36" s="122">
        <f>P36+M36</f>
        <v>3417</v>
      </c>
      <c r="T36" s="121"/>
      <c r="U36" s="122"/>
      <c r="V36" s="122"/>
      <c r="W36" s="121"/>
      <c r="X36" s="122"/>
      <c r="Y36" s="122"/>
      <c r="Z36" s="121">
        <f>T36+Q36</f>
        <v>0</v>
      </c>
      <c r="AA36" s="189">
        <f>+R36+U36+X36</f>
        <v>0</v>
      </c>
      <c r="AB36" s="111">
        <f>V36+S36</f>
        <v>3417</v>
      </c>
      <c r="AC36" s="58" t="s">
        <v>111</v>
      </c>
    </row>
    <row r="37" spans="1:29" ht="18" customHeight="1">
      <c r="A37" s="380" t="s">
        <v>64</v>
      </c>
      <c r="B37" s="381"/>
      <c r="C37" s="381"/>
      <c r="D37" s="381"/>
      <c r="E37" s="381"/>
      <c r="F37" s="381"/>
      <c r="G37" s="382"/>
      <c r="H37" s="124">
        <f>SUM(H30:H34)</f>
        <v>0</v>
      </c>
      <c r="I37" s="125">
        <f>SUM(I30:I34)</f>
        <v>0</v>
      </c>
      <c r="J37" s="123">
        <f>SUM(J30:J36)</f>
        <v>168300</v>
      </c>
      <c r="K37" s="124">
        <f t="shared" ref="K37:Y37" si="4">SUM(K30:K34)</f>
        <v>0</v>
      </c>
      <c r="L37" s="125">
        <f t="shared" si="4"/>
        <v>0</v>
      </c>
      <c r="M37" s="123">
        <f>SUM(M30:M36)</f>
        <v>168300</v>
      </c>
      <c r="N37" s="124">
        <f t="shared" si="4"/>
        <v>0</v>
      </c>
      <c r="O37" s="125">
        <f t="shared" si="4"/>
        <v>0</v>
      </c>
      <c r="P37" s="123">
        <f>SUM(P30:P34)</f>
        <v>0</v>
      </c>
      <c r="Q37" s="124">
        <f t="shared" si="4"/>
        <v>0</v>
      </c>
      <c r="R37" s="125">
        <f t="shared" si="4"/>
        <v>0</v>
      </c>
      <c r="S37" s="123">
        <f>SUM(S30:S36)</f>
        <v>168300</v>
      </c>
      <c r="T37" s="124">
        <f t="shared" si="4"/>
        <v>0</v>
      </c>
      <c r="U37" s="125">
        <f t="shared" si="4"/>
        <v>0</v>
      </c>
      <c r="V37" s="123">
        <f>SUM(V30:V34)</f>
        <v>101700</v>
      </c>
      <c r="W37" s="124">
        <f t="shared" si="4"/>
        <v>0</v>
      </c>
      <c r="X37" s="125">
        <f t="shared" si="4"/>
        <v>0</v>
      </c>
      <c r="Y37" s="123">
        <f t="shared" si="4"/>
        <v>0</v>
      </c>
      <c r="Z37" s="124">
        <f>SUM(Z30:Z34)</f>
        <v>0</v>
      </c>
      <c r="AA37" s="190">
        <f>SUM(AA30:AA34)</f>
        <v>0</v>
      </c>
      <c r="AB37" s="126">
        <f>SUM(AB30:AB36)</f>
        <v>270000</v>
      </c>
      <c r="AC37" s="58" t="s">
        <v>111</v>
      </c>
    </row>
    <row r="38" spans="1:29" ht="18" customHeight="1">
      <c r="A38" s="398" t="s">
        <v>95</v>
      </c>
      <c r="B38" s="399"/>
      <c r="C38" s="399"/>
      <c r="D38" s="399"/>
      <c r="E38" s="399"/>
      <c r="F38" s="399"/>
      <c r="G38" s="400"/>
      <c r="H38" s="320"/>
      <c r="I38" s="326"/>
      <c r="J38" s="324"/>
      <c r="K38" s="320"/>
      <c r="L38" s="326"/>
      <c r="M38" s="324"/>
      <c r="N38" s="320"/>
      <c r="O38" s="326"/>
      <c r="P38" s="324"/>
      <c r="Q38" s="320"/>
      <c r="R38" s="326">
        <f>+L38+O39</f>
        <v>0</v>
      </c>
      <c r="S38" s="324"/>
      <c r="T38" s="320"/>
      <c r="U38" s="326"/>
      <c r="V38" s="324"/>
      <c r="W38" s="320"/>
      <c r="X38" s="326"/>
      <c r="Y38" s="326"/>
      <c r="Z38" s="320"/>
      <c r="AA38" s="322">
        <f>U39+R38</f>
        <v>0</v>
      </c>
      <c r="AB38" s="324"/>
      <c r="AC38" s="58" t="s">
        <v>111</v>
      </c>
    </row>
    <row r="39" spans="1:29" ht="18" customHeight="1">
      <c r="A39" s="401"/>
      <c r="B39" s="402"/>
      <c r="C39" s="402"/>
      <c r="D39" s="402"/>
      <c r="E39" s="402"/>
      <c r="F39" s="402"/>
      <c r="G39" s="403"/>
      <c r="H39" s="321"/>
      <c r="I39" s="327"/>
      <c r="J39" s="325"/>
      <c r="K39" s="321"/>
      <c r="L39" s="327"/>
      <c r="M39" s="325"/>
      <c r="N39" s="321"/>
      <c r="O39" s="327"/>
      <c r="P39" s="325"/>
      <c r="Q39" s="321"/>
      <c r="R39" s="327"/>
      <c r="S39" s="325"/>
      <c r="T39" s="321"/>
      <c r="U39" s="327"/>
      <c r="V39" s="325"/>
      <c r="W39" s="321"/>
      <c r="X39" s="327"/>
      <c r="Y39" s="327"/>
      <c r="Z39" s="321"/>
      <c r="AA39" s="323"/>
      <c r="AB39" s="325"/>
      <c r="AC39" s="58" t="s">
        <v>111</v>
      </c>
    </row>
    <row r="40" spans="1:29" ht="18" customHeight="1">
      <c r="A40" s="383" t="s">
        <v>98</v>
      </c>
      <c r="B40" s="384"/>
      <c r="C40" s="384"/>
      <c r="D40" s="384"/>
      <c r="E40" s="384"/>
      <c r="F40" s="384"/>
      <c r="G40" s="385"/>
      <c r="H40" s="119"/>
      <c r="I40" s="120">
        <f>+I37+I38</f>
        <v>0</v>
      </c>
      <c r="J40" s="120"/>
      <c r="K40" s="119"/>
      <c r="L40" s="120">
        <f>+L37+L38</f>
        <v>0</v>
      </c>
      <c r="M40" s="120"/>
      <c r="N40" s="119"/>
      <c r="O40" s="120">
        <f>+O37+O39</f>
        <v>0</v>
      </c>
      <c r="P40" s="120"/>
      <c r="Q40" s="119"/>
      <c r="R40" s="120">
        <f>+R37+R38</f>
        <v>0</v>
      </c>
      <c r="S40" s="120"/>
      <c r="T40" s="119"/>
      <c r="U40" s="120">
        <f>+U37+U39</f>
        <v>0</v>
      </c>
      <c r="V40" s="120"/>
      <c r="W40" s="119"/>
      <c r="X40" s="120">
        <f>+X37+X39</f>
        <v>0</v>
      </c>
      <c r="Y40" s="120"/>
      <c r="Z40" s="119"/>
      <c r="AA40" s="188">
        <f>+AA37+AA38</f>
        <v>0</v>
      </c>
      <c r="AB40" s="104"/>
      <c r="AC40" s="58" t="s">
        <v>111</v>
      </c>
    </row>
    <row r="41" spans="1:29" ht="18" customHeight="1">
      <c r="A41" s="386" t="s">
        <v>96</v>
      </c>
      <c r="B41" s="387"/>
      <c r="C41" s="387"/>
      <c r="D41" s="387"/>
      <c r="E41" s="387"/>
      <c r="F41" s="387"/>
      <c r="G41" s="388"/>
      <c r="H41" s="316"/>
      <c r="I41" s="314"/>
      <c r="J41" s="318"/>
      <c r="K41" s="316"/>
      <c r="L41" s="314"/>
      <c r="M41" s="318"/>
      <c r="N41" s="316"/>
      <c r="O41" s="314"/>
      <c r="P41" s="318"/>
      <c r="Q41" s="316"/>
      <c r="R41" s="314"/>
      <c r="S41" s="318"/>
      <c r="T41" s="316"/>
      <c r="U41" s="314"/>
      <c r="V41" s="318"/>
      <c r="W41" s="316"/>
      <c r="X41" s="314"/>
      <c r="Y41" s="314"/>
      <c r="Z41" s="316"/>
      <c r="AA41" s="314"/>
      <c r="AB41" s="318"/>
      <c r="AC41" s="58" t="s">
        <v>111</v>
      </c>
    </row>
    <row r="42" spans="1:29" ht="18" customHeight="1">
      <c r="A42" s="389"/>
      <c r="B42" s="390"/>
      <c r="C42" s="390"/>
      <c r="D42" s="390"/>
      <c r="E42" s="390"/>
      <c r="F42" s="390"/>
      <c r="G42" s="391"/>
      <c r="H42" s="317"/>
      <c r="I42" s="315"/>
      <c r="J42" s="319"/>
      <c r="K42" s="317"/>
      <c r="L42" s="315"/>
      <c r="M42" s="319"/>
      <c r="N42" s="317"/>
      <c r="O42" s="315"/>
      <c r="P42" s="319"/>
      <c r="Q42" s="317"/>
      <c r="R42" s="315"/>
      <c r="S42" s="319"/>
      <c r="T42" s="317"/>
      <c r="U42" s="315"/>
      <c r="V42" s="319"/>
      <c r="W42" s="317"/>
      <c r="X42" s="315"/>
      <c r="Y42" s="315"/>
      <c r="Z42" s="317"/>
      <c r="AA42" s="315"/>
      <c r="AB42" s="319"/>
      <c r="AC42" s="58" t="s">
        <v>111</v>
      </c>
    </row>
    <row r="43" spans="1:29" ht="18" customHeight="1">
      <c r="A43" s="368" t="s">
        <v>65</v>
      </c>
      <c r="B43" s="369"/>
      <c r="C43" s="369"/>
      <c r="D43" s="369"/>
      <c r="E43" s="369"/>
      <c r="F43" s="369"/>
      <c r="G43" s="370"/>
      <c r="H43" s="119"/>
      <c r="I43" s="120"/>
      <c r="J43" s="120"/>
      <c r="K43" s="119"/>
      <c r="L43" s="120"/>
      <c r="M43" s="120"/>
      <c r="N43" s="119"/>
      <c r="O43" s="120"/>
      <c r="P43" s="120"/>
      <c r="Q43" s="119"/>
      <c r="R43" s="120"/>
      <c r="S43" s="120"/>
      <c r="T43" s="119"/>
      <c r="U43" s="120"/>
      <c r="V43" s="120"/>
      <c r="W43" s="119"/>
      <c r="X43" s="120"/>
      <c r="Y43" s="120"/>
      <c r="Z43" s="119"/>
      <c r="AA43" s="120"/>
      <c r="AB43" s="104"/>
      <c r="AC43" s="58" t="s">
        <v>111</v>
      </c>
    </row>
    <row r="44" spans="1:29" ht="18" customHeight="1">
      <c r="A44" s="332" t="s">
        <v>86</v>
      </c>
      <c r="B44" s="333"/>
      <c r="C44" s="333"/>
      <c r="D44" s="333"/>
      <c r="E44" s="333"/>
      <c r="F44" s="333"/>
      <c r="G44" s="334"/>
      <c r="H44" s="121"/>
      <c r="I44" s="122"/>
      <c r="J44" s="122"/>
      <c r="K44" s="121"/>
      <c r="L44" s="122"/>
      <c r="M44" s="122"/>
      <c r="N44" s="121"/>
      <c r="O44" s="122"/>
      <c r="P44" s="122"/>
      <c r="Q44" s="121"/>
      <c r="R44" s="122"/>
      <c r="S44" s="122"/>
      <c r="T44" s="121"/>
      <c r="U44" s="122"/>
      <c r="V44" s="122"/>
      <c r="W44" s="121"/>
      <c r="X44" s="122"/>
      <c r="Y44" s="122"/>
      <c r="Z44" s="121"/>
      <c r="AA44" s="122"/>
      <c r="AB44" s="111"/>
      <c r="AC44" s="58" t="s">
        <v>111</v>
      </c>
    </row>
    <row r="45" spans="1:29" ht="18" customHeight="1">
      <c r="A45" s="335" t="s">
        <v>97</v>
      </c>
      <c r="B45" s="336"/>
      <c r="C45" s="336"/>
      <c r="D45" s="336"/>
      <c r="E45" s="336"/>
      <c r="F45" s="336"/>
      <c r="G45" s="337"/>
      <c r="H45" s="121"/>
      <c r="I45" s="122">
        <f>I44+I43+I40</f>
        <v>0</v>
      </c>
      <c r="J45" s="122"/>
      <c r="K45" s="121"/>
      <c r="L45" s="122">
        <f>L44+L43+L40</f>
        <v>0</v>
      </c>
      <c r="M45" s="122"/>
      <c r="N45" s="121"/>
      <c r="O45" s="122">
        <f>O44+O43+O40</f>
        <v>0</v>
      </c>
      <c r="P45" s="122"/>
      <c r="Q45" s="121"/>
      <c r="R45" s="122">
        <f>R44+R43+R40</f>
        <v>0</v>
      </c>
      <c r="S45" s="122"/>
      <c r="T45" s="121"/>
      <c r="U45" s="122">
        <f>U44+U43+U40</f>
        <v>0</v>
      </c>
      <c r="V45" s="122"/>
      <c r="W45" s="121"/>
      <c r="X45" s="122">
        <f>X44+X43+X40</f>
        <v>0</v>
      </c>
      <c r="Y45" s="122"/>
      <c r="Z45" s="121"/>
      <c r="AA45" s="189">
        <f>AA44+AA43+AA40</f>
        <v>0</v>
      </c>
      <c r="AB45" s="111"/>
      <c r="AC45" s="58" t="s">
        <v>40</v>
      </c>
    </row>
    <row r="46" spans="1:29" ht="18" customHeight="1">
      <c r="A46" s="113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58"/>
    </row>
    <row r="47" spans="1:29">
      <c r="AC47" s="58"/>
    </row>
    <row r="48" spans="1:29">
      <c r="AA48" s="29"/>
      <c r="AB48" s="29"/>
      <c r="AC48" s="60"/>
    </row>
  </sheetData>
  <customSheetViews>
    <customSheetView guid="{85C6813B-1ABB-45AB-8D59-4DA157CA1F80}" scale="50" showPageBreaks="1" showGridLines="0" outlineSymbols="0" fitToPage="1" printArea="1" hiddenRows="1" hiddenColumns="1" view="pageBreakPreview" showRuler="0" topLeftCell="D11">
      <selection activeCell="AB49" sqref="AB49:AB50"/>
      <rowBreaks count="1" manualBreakCount="1">
        <brk id="27" max="33" man="1"/>
      </rowBreaks>
      <pageMargins left="0.5" right="0.4" top="0.5" bottom="0.25" header="0" footer="0"/>
      <printOptions horizontalCentered="1"/>
      <pageSetup scale="53" firstPageNumber="8" orientation="landscape" useFirstPageNumber="1" horizontalDpi="300" verticalDpi="300" r:id="rId1"/>
      <headerFooter alignWithMargins="0">
        <oddFooter>&amp;C&amp;"Times New Roman,Regular"Exhibit B - Summary of Requirements</oddFooter>
      </headerFooter>
    </customSheetView>
    <customSheetView guid="{D702B936-D79C-40FC-B082-669DA6EE32D5}" scale="50" showPageBreaks="1" showGridLines="0" outlineSymbols="0" fitToPage="1" printArea="1" hiddenRows="1" hiddenColumns="1" view="pageBreakPreview" showRuler="0" topLeftCell="A7">
      <selection activeCell="A42" sqref="A42"/>
      <pageMargins left="0.5" right="0.4" top="0.5" bottom="0.25" header="0" footer="0"/>
      <printOptions horizontalCentered="1"/>
      <pageSetup scale="53" firstPageNumber="8" orientation="landscape" useFirstPageNumber="1" horizontalDpi="300" verticalDpi="300" r:id="rId2"/>
      <headerFooter alignWithMargins="0">
        <oddFooter>&amp;C&amp;"Times New Roman,Regular"Exhibit B - Summary of Requirements</oddFooter>
      </headerFooter>
    </customSheetView>
    <customSheetView guid="{CE378CC0-152A-463B-8CC6-90B8F59E1666}" scale="50" showPageBreaks="1" showGridLines="0" outlineSymbols="0" fitToPage="1" printArea="1" view="pageBreakPreview" showRuler="0" topLeftCell="D7">
      <selection activeCell="R11" sqref="R11"/>
      <rowBreaks count="1" manualBreakCount="1">
        <brk id="27" max="33" man="1"/>
      </rowBreaks>
      <pageMargins left="0.5" right="0.4" top="0.5" bottom="0.25" header="0" footer="0"/>
      <printOptions horizontalCentered="1"/>
      <pageSetup scale="53" firstPageNumber="8" orientation="landscape" useFirstPageNumber="1" horizontalDpi="300" verticalDpi="300" r:id="rId3"/>
      <headerFooter alignWithMargins="0">
        <oddFooter>&amp;C&amp;"Times New Roman,Regular"Exhibit B - Summary of Requirements</oddFooter>
      </headerFooter>
    </customSheetView>
    <customSheetView guid="{8BD7FF76-BD06-497E-A0B8-1B8F5FEA7AF5}" scale="75" showPageBreaks="1" showGridLines="0" outlineSymbols="0" fitToPage="1" printArea="1" showRuler="0">
      <selection sqref="A1:AB1"/>
      <rowBreaks count="1" manualBreakCount="1">
        <brk id="27" max="33" man="1"/>
      </rowBreaks>
      <pageMargins left="0.5" right="0.4" top="0.5" bottom="0.25" header="0" footer="0"/>
      <printOptions horizontalCentered="1"/>
      <pageSetup scale="53" firstPageNumber="8" orientation="landscape" useFirstPageNumber="1" horizontalDpi="300" verticalDpi="300" r:id="rId4"/>
      <headerFooter alignWithMargins="0">
        <oddFooter>&amp;C&amp;"Times New Roman,Regular"Exhibit B - Summary of Requirements</oddFooter>
      </headerFooter>
    </customSheetView>
  </customSheetViews>
  <mergeCells count="78">
    <mergeCell ref="W27:Y28"/>
    <mergeCell ref="T27:V28"/>
    <mergeCell ref="A18:Y18"/>
    <mergeCell ref="M38:M39"/>
    <mergeCell ref="O38:O39"/>
    <mergeCell ref="A36:G36"/>
    <mergeCell ref="A32:G32"/>
    <mergeCell ref="A38:G39"/>
    <mergeCell ref="A34:G34"/>
    <mergeCell ref="K38:K39"/>
    <mergeCell ref="A43:G43"/>
    <mergeCell ref="A27:G29"/>
    <mergeCell ref="A37:G37"/>
    <mergeCell ref="A40:G40"/>
    <mergeCell ref="A41:G42"/>
    <mergeCell ref="A30:G30"/>
    <mergeCell ref="A31:G31"/>
    <mergeCell ref="A35:G35"/>
    <mergeCell ref="A44:G44"/>
    <mergeCell ref="A45:G45"/>
    <mergeCell ref="A33:G33"/>
    <mergeCell ref="A1:AB1"/>
    <mergeCell ref="A14:Y14"/>
    <mergeCell ref="A15:Y15"/>
    <mergeCell ref="H38:H39"/>
    <mergeCell ref="J38:J39"/>
    <mergeCell ref="I38:I39"/>
    <mergeCell ref="L38:L39"/>
    <mergeCell ref="Z27:AB28"/>
    <mergeCell ref="H27:J28"/>
    <mergeCell ref="K27:M28"/>
    <mergeCell ref="N27:P28"/>
    <mergeCell ref="Q27:S28"/>
    <mergeCell ref="Z11:AB11"/>
    <mergeCell ref="A4:AB4"/>
    <mergeCell ref="A5:AB5"/>
    <mergeCell ref="A6:AB6"/>
    <mergeCell ref="A7:AB7"/>
    <mergeCell ref="H41:H42"/>
    <mergeCell ref="I41:I42"/>
    <mergeCell ref="J41:J42"/>
    <mergeCell ref="P38:P39"/>
    <mergeCell ref="N38:N39"/>
    <mergeCell ref="L41:L42"/>
    <mergeCell ref="AB12:AB13"/>
    <mergeCell ref="AA12:AA13"/>
    <mergeCell ref="Z12:Z13"/>
    <mergeCell ref="A17:Y17"/>
    <mergeCell ref="A24:Y24"/>
    <mergeCell ref="K41:K42"/>
    <mergeCell ref="Y38:Y39"/>
    <mergeCell ref="P41:P42"/>
    <mergeCell ref="O41:O42"/>
    <mergeCell ref="N41:N42"/>
    <mergeCell ref="Q38:Q39"/>
    <mergeCell ref="R38:R39"/>
    <mergeCell ref="S38:S39"/>
    <mergeCell ref="T38:T39"/>
    <mergeCell ref="U38:U39"/>
    <mergeCell ref="V38:V39"/>
    <mergeCell ref="W38:W39"/>
    <mergeCell ref="X38:X39"/>
    <mergeCell ref="Z38:Z39"/>
    <mergeCell ref="AA38:AA39"/>
    <mergeCell ref="AB38:AB39"/>
    <mergeCell ref="Z41:Z42"/>
    <mergeCell ref="AA41:AA42"/>
    <mergeCell ref="AB41:AB42"/>
    <mergeCell ref="M41:M42"/>
    <mergeCell ref="T41:T42"/>
    <mergeCell ref="S41:S42"/>
    <mergeCell ref="R41:R42"/>
    <mergeCell ref="Q41:Q42"/>
    <mergeCell ref="Y41:Y42"/>
    <mergeCell ref="X41:X42"/>
    <mergeCell ref="W41:W42"/>
    <mergeCell ref="V41:V42"/>
    <mergeCell ref="U41:U42"/>
  </mergeCells>
  <phoneticPr fontId="0" type="noConversion"/>
  <printOptions horizontalCentered="1"/>
  <pageMargins left="0.5" right="0.4" top="0.5" bottom="0.25" header="0" footer="0"/>
  <pageSetup scale="51" firstPageNumber="8" orientation="landscape" useFirstPageNumber="1" horizontalDpi="300" verticalDpi="300" r:id="rId5"/>
  <headerFooter alignWithMargins="0">
    <oddFooter>&amp;C&amp;"Times New Roman,Regular"Exhibit B - Summary of Requirements</oddFooter>
  </headerFooter>
  <rowBreaks count="1" manualBreakCount="1">
    <brk id="3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Normal="100" zoomScaleSheetLayoutView="100" workbookViewId="0">
      <selection activeCell="B29" sqref="B29"/>
    </sheetView>
  </sheetViews>
  <sheetFormatPr defaultRowHeight="15"/>
  <cols>
    <col min="1" max="1" width="16.5546875" customWidth="1"/>
    <col min="2" max="2" width="23.44140625" bestFit="1" customWidth="1"/>
    <col min="3" max="5" width="9" bestFit="1" customWidth="1"/>
    <col min="6" max="7" width="9.5546875" bestFit="1" customWidth="1"/>
  </cols>
  <sheetData>
    <row r="1" spans="1:8" ht="15.75">
      <c r="A1" s="251" t="s">
        <v>138</v>
      </c>
      <c r="B1" s="252"/>
      <c r="C1" s="252"/>
      <c r="D1" s="252"/>
      <c r="E1" s="252"/>
      <c r="F1" s="252"/>
      <c r="G1" s="252"/>
      <c r="H1" s="288" t="s">
        <v>111</v>
      </c>
    </row>
    <row r="2" spans="1:8" ht="20.25">
      <c r="A2" s="250"/>
      <c r="B2" s="252"/>
      <c r="C2" s="252"/>
      <c r="D2" s="252"/>
      <c r="E2" s="252"/>
      <c r="F2" s="252"/>
      <c r="G2" s="252"/>
      <c r="H2" s="288" t="s">
        <v>111</v>
      </c>
    </row>
    <row r="3" spans="1:8">
      <c r="A3" s="252"/>
      <c r="B3" s="252"/>
      <c r="C3" s="252"/>
      <c r="D3" s="252"/>
      <c r="E3" s="252"/>
      <c r="F3" s="252"/>
      <c r="G3" s="252"/>
      <c r="H3" s="288" t="s">
        <v>111</v>
      </c>
    </row>
    <row r="4" spans="1:8" ht="15.75">
      <c r="A4" s="253" t="s">
        <v>158</v>
      </c>
      <c r="B4" s="254"/>
      <c r="C4" s="254"/>
      <c r="D4" s="254"/>
      <c r="E4" s="254"/>
      <c r="F4" s="254"/>
      <c r="G4" s="254"/>
      <c r="H4" s="288" t="s">
        <v>111</v>
      </c>
    </row>
    <row r="5" spans="1:8" ht="15.75">
      <c r="A5" s="255" t="s">
        <v>112</v>
      </c>
      <c r="B5" s="254"/>
      <c r="C5" s="254"/>
      <c r="D5" s="254"/>
      <c r="E5" s="254"/>
      <c r="F5" s="254"/>
      <c r="G5" s="254"/>
      <c r="H5" s="288" t="s">
        <v>111</v>
      </c>
    </row>
    <row r="6" spans="1:8">
      <c r="A6" s="256" t="s">
        <v>93</v>
      </c>
      <c r="B6" s="254"/>
      <c r="C6" s="254"/>
      <c r="D6" s="254"/>
      <c r="E6" s="254"/>
      <c r="F6" s="254"/>
      <c r="G6" s="254"/>
      <c r="H6" s="288" t="s">
        <v>111</v>
      </c>
    </row>
    <row r="7" spans="1:8">
      <c r="A7" s="257"/>
      <c r="B7" s="254"/>
      <c r="C7" s="254"/>
      <c r="D7" s="254"/>
      <c r="E7" s="254"/>
      <c r="F7" s="254"/>
      <c r="G7" s="254"/>
      <c r="H7" s="288" t="s">
        <v>111</v>
      </c>
    </row>
    <row r="8" spans="1:8">
      <c r="A8" s="252"/>
      <c r="B8" s="252"/>
      <c r="C8" s="252"/>
      <c r="D8" s="252"/>
      <c r="E8" s="252"/>
      <c r="F8" s="252"/>
      <c r="G8" s="252"/>
      <c r="H8" s="288" t="s">
        <v>111</v>
      </c>
    </row>
    <row r="9" spans="1:8">
      <c r="A9" s="258" t="s">
        <v>139</v>
      </c>
      <c r="B9" s="259" t="s">
        <v>140</v>
      </c>
      <c r="C9" s="260" t="s">
        <v>141</v>
      </c>
      <c r="D9" s="261"/>
      <c r="E9" s="261"/>
      <c r="F9" s="262"/>
      <c r="G9" s="263" t="s">
        <v>64</v>
      </c>
      <c r="H9" s="288" t="s">
        <v>111</v>
      </c>
    </row>
    <row r="10" spans="1:8">
      <c r="A10" s="301"/>
      <c r="B10" s="264" t="s">
        <v>142</v>
      </c>
      <c r="C10" s="265" t="s">
        <v>104</v>
      </c>
      <c r="D10" s="265" t="s">
        <v>143</v>
      </c>
      <c r="E10" s="265" t="s">
        <v>63</v>
      </c>
      <c r="F10" s="266" t="s">
        <v>106</v>
      </c>
      <c r="G10" s="266" t="s">
        <v>107</v>
      </c>
      <c r="H10" s="288" t="s">
        <v>111</v>
      </c>
    </row>
    <row r="11" spans="1:8">
      <c r="A11" s="267" t="s">
        <v>144</v>
      </c>
      <c r="B11" s="302" t="s">
        <v>112</v>
      </c>
      <c r="C11" s="304">
        <v>0</v>
      </c>
      <c r="D11" s="305">
        <v>0</v>
      </c>
      <c r="E11" s="305">
        <v>0</v>
      </c>
      <c r="F11" s="306">
        <v>92039</v>
      </c>
      <c r="G11" s="306">
        <f>+F11</f>
        <v>92039</v>
      </c>
      <c r="H11" s="288" t="s">
        <v>111</v>
      </c>
    </row>
    <row r="12" spans="1:8">
      <c r="A12" s="268" t="s">
        <v>145</v>
      </c>
      <c r="B12" s="303" t="s">
        <v>114</v>
      </c>
      <c r="C12" s="307">
        <v>0</v>
      </c>
      <c r="D12" s="308">
        <v>0</v>
      </c>
      <c r="E12" s="308">
        <v>0</v>
      </c>
      <c r="F12" s="309">
        <v>9661</v>
      </c>
      <c r="G12" s="309">
        <f>+F12</f>
        <v>9661</v>
      </c>
      <c r="H12" s="288" t="s">
        <v>111</v>
      </c>
    </row>
    <row r="13" spans="1:8">
      <c r="A13" s="290" t="s">
        <v>146</v>
      </c>
      <c r="B13" s="291"/>
      <c r="C13" s="292">
        <f>SUM(C11:C12)</f>
        <v>0</v>
      </c>
      <c r="D13" s="293">
        <f>SUM(D11:D12)</f>
        <v>0</v>
      </c>
      <c r="E13" s="293">
        <f>SUM(E11:E12)</f>
        <v>0</v>
      </c>
      <c r="F13" s="294">
        <f>SUM(F11:F12)</f>
        <v>101700</v>
      </c>
      <c r="G13" s="295">
        <f>SUM(G11:G12)</f>
        <v>101700</v>
      </c>
      <c r="H13" s="288" t="s">
        <v>40</v>
      </c>
    </row>
    <row r="14" spans="1:8">
      <c r="A14" s="203"/>
      <c r="B14" s="203"/>
      <c r="C14" s="203"/>
      <c r="D14" s="203"/>
      <c r="E14" s="203"/>
      <c r="F14" s="203"/>
      <c r="G14" s="203"/>
    </row>
  </sheetData>
  <phoneticPr fontId="22" type="noConversion"/>
  <pageMargins left="2" right="2" top="1" bottom="1" header="0.5" footer="0.5"/>
  <pageSetup scale="86" orientation="landscape" r:id="rId1"/>
  <headerFooter alignWithMargins="0">
    <oddFooter xml:space="preserve">&amp;CExhibit C- Program Increases/Offsets by Decision Unit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45"/>
  <sheetViews>
    <sheetView view="pageBreakPreview" zoomScaleNormal="100" zoomScaleSheetLayoutView="100" workbookViewId="0">
      <selection activeCell="A10" sqref="A10"/>
    </sheetView>
  </sheetViews>
  <sheetFormatPr defaultColWidth="7.21875" defaultRowHeight="12.75"/>
  <cols>
    <col min="1" max="1" width="49.5546875" style="14" customWidth="1"/>
    <col min="2" max="2" width="1.21875" style="14" customWidth="1"/>
    <col min="3" max="3" width="10.77734375" style="14" customWidth="1"/>
    <col min="4" max="4" width="11" style="14" customWidth="1"/>
    <col min="5" max="5" width="1.21875" style="14" customWidth="1"/>
    <col min="6" max="7" width="11.21875" style="14" customWidth="1"/>
    <col min="8" max="8" width="1.21875" style="14" customWidth="1"/>
    <col min="9" max="9" width="7.21875" style="14" customWidth="1"/>
    <col min="10" max="10" width="8" style="14" customWidth="1"/>
    <col min="11" max="11" width="6.77734375" style="14" customWidth="1"/>
    <col min="12" max="12" width="8.109375" style="14" bestFit="1" customWidth="1"/>
    <col min="13" max="13" width="6.77734375" style="14" customWidth="1"/>
    <col min="14" max="14" width="7.21875" style="14" customWidth="1"/>
    <col min="15" max="15" width="6.33203125" style="14" customWidth="1"/>
    <col min="16" max="16" width="8.6640625" style="14" bestFit="1" customWidth="1"/>
    <col min="17" max="17" width="1.88671875" style="14" customWidth="1"/>
    <col min="18" max="16384" width="7.21875" style="14"/>
  </cols>
  <sheetData>
    <row r="1" spans="1:20" ht="15.75">
      <c r="A1" s="415" t="s">
        <v>41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9" t="s">
        <v>111</v>
      </c>
      <c r="R1" s="51"/>
      <c r="S1" s="51"/>
    </row>
    <row r="2" spans="1:20" ht="19.149999999999999" customHeight="1">
      <c r="A2" s="17"/>
      <c r="Q2" s="49"/>
      <c r="T2" s="49"/>
    </row>
    <row r="3" spans="1:20" ht="15.75">
      <c r="A3" s="417" t="s">
        <v>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49" t="s">
        <v>111</v>
      </c>
      <c r="R3" s="32"/>
      <c r="S3" s="32"/>
      <c r="T3" s="49"/>
    </row>
    <row r="4" spans="1:20" ht="15.75">
      <c r="A4" s="418" t="s">
        <v>112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49" t="s">
        <v>111</v>
      </c>
      <c r="R4" s="31"/>
      <c r="S4" s="31"/>
    </row>
    <row r="5" spans="1:20" ht="15">
      <c r="A5" s="419" t="s">
        <v>93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49" t="s">
        <v>111</v>
      </c>
      <c r="R5" s="32"/>
      <c r="S5" s="32"/>
      <c r="T5" s="49"/>
    </row>
    <row r="6" spans="1:20">
      <c r="Q6" s="49"/>
      <c r="T6" s="49"/>
    </row>
    <row r="7" spans="1:20" ht="13.5" thickBot="1">
      <c r="Q7" s="49"/>
      <c r="T7" s="49"/>
    </row>
    <row r="8" spans="1:20" ht="37.5" customHeight="1">
      <c r="A8" s="33"/>
      <c r="B8" s="18"/>
      <c r="C8" s="404" t="str">
        <f>+'B. Summary of Requirements '!H27</f>
        <v xml:space="preserve">2010 Enacted </v>
      </c>
      <c r="D8" s="405"/>
      <c r="E8" s="50"/>
      <c r="F8" s="404" t="str">
        <f>+'B. Summary of Requirements '!K27</f>
        <v>2011 CR</v>
      </c>
      <c r="G8" s="405"/>
      <c r="H8" s="50"/>
      <c r="I8" s="425" t="str">
        <f>+'B. Summary of Requirements '!Q27</f>
        <v>2012 Current Services</v>
      </c>
      <c r="J8" s="405"/>
      <c r="K8" s="408">
        <v>2012</v>
      </c>
      <c r="L8" s="409"/>
      <c r="M8" s="409"/>
      <c r="N8" s="410"/>
      <c r="O8" s="425" t="str">
        <f>+'B. Summary of Requirements '!Z27</f>
        <v>2012 Request</v>
      </c>
      <c r="P8" s="405"/>
      <c r="Q8" s="49" t="s">
        <v>111</v>
      </c>
      <c r="R8" s="37"/>
      <c r="S8" s="38"/>
      <c r="T8" s="49"/>
    </row>
    <row r="9" spans="1:20" ht="14.25" customHeight="1">
      <c r="A9" s="18"/>
      <c r="B9" s="18"/>
      <c r="C9" s="406"/>
      <c r="D9" s="407"/>
      <c r="E9" s="50"/>
      <c r="F9" s="426"/>
      <c r="G9" s="427"/>
      <c r="H9" s="50"/>
      <c r="I9" s="426"/>
      <c r="J9" s="427"/>
      <c r="K9" s="413" t="s">
        <v>107</v>
      </c>
      <c r="L9" s="414"/>
      <c r="M9" s="411" t="s">
        <v>108</v>
      </c>
      <c r="N9" s="412"/>
      <c r="O9" s="426"/>
      <c r="P9" s="427"/>
      <c r="Q9" s="49" t="s">
        <v>111</v>
      </c>
      <c r="R9" s="38"/>
      <c r="S9" s="38"/>
      <c r="T9" s="49"/>
    </row>
    <row r="10" spans="1:20" ht="51">
      <c r="A10" s="191"/>
      <c r="B10" s="18"/>
      <c r="C10" s="43" t="s">
        <v>33</v>
      </c>
      <c r="D10" s="44" t="s">
        <v>34</v>
      </c>
      <c r="E10" s="30"/>
      <c r="F10" s="43" t="s">
        <v>33</v>
      </c>
      <c r="G10" s="44" t="s">
        <v>34</v>
      </c>
      <c r="H10" s="30"/>
      <c r="I10" s="43" t="s">
        <v>33</v>
      </c>
      <c r="J10" s="44" t="s">
        <v>34</v>
      </c>
      <c r="K10" s="43" t="s">
        <v>33</v>
      </c>
      <c r="L10" s="44" t="s">
        <v>34</v>
      </c>
      <c r="M10" s="43" t="s">
        <v>33</v>
      </c>
      <c r="N10" s="44" t="s">
        <v>34</v>
      </c>
      <c r="O10" s="43" t="s">
        <v>33</v>
      </c>
      <c r="P10" s="44" t="s">
        <v>34</v>
      </c>
      <c r="Q10" s="49" t="s">
        <v>111</v>
      </c>
      <c r="R10" s="39"/>
      <c r="S10" s="39"/>
      <c r="T10" s="49"/>
    </row>
    <row r="11" spans="1:20">
      <c r="A11" s="45"/>
      <c r="B11" s="18"/>
      <c r="C11" s="69"/>
      <c r="D11" s="70"/>
      <c r="E11" s="64"/>
      <c r="F11" s="69"/>
      <c r="G11" s="70"/>
      <c r="H11" s="64"/>
      <c r="I11" s="69"/>
      <c r="J11" s="70"/>
      <c r="K11" s="69"/>
      <c r="L11" s="72"/>
      <c r="M11" s="88"/>
      <c r="N11" s="70"/>
      <c r="O11" s="69"/>
      <c r="P11" s="70"/>
      <c r="Q11" s="49" t="s">
        <v>111</v>
      </c>
      <c r="R11" s="34"/>
      <c r="S11" s="34"/>
      <c r="T11" s="49"/>
    </row>
    <row r="12" spans="1:20">
      <c r="A12" s="20" t="s">
        <v>28</v>
      </c>
      <c r="B12" s="18"/>
      <c r="C12" s="69"/>
      <c r="D12" s="87"/>
      <c r="E12" s="64"/>
      <c r="F12" s="69"/>
      <c r="G12" s="87"/>
      <c r="H12" s="64"/>
      <c r="I12" s="69"/>
      <c r="J12" s="87"/>
      <c r="K12" s="69"/>
      <c r="L12" s="72"/>
      <c r="M12" s="69"/>
      <c r="N12" s="87"/>
      <c r="O12" s="69"/>
      <c r="P12" s="87"/>
      <c r="Q12" s="49" t="s">
        <v>111</v>
      </c>
      <c r="R12" s="35"/>
      <c r="S12" s="40"/>
      <c r="T12" s="49"/>
    </row>
    <row r="13" spans="1:20">
      <c r="A13" s="46" t="s">
        <v>45</v>
      </c>
      <c r="B13" s="18"/>
      <c r="C13" s="69"/>
      <c r="D13" s="87"/>
      <c r="E13" s="64"/>
      <c r="F13" s="69"/>
      <c r="G13" s="87"/>
      <c r="H13" s="64"/>
      <c r="I13" s="69"/>
      <c r="J13" s="87"/>
      <c r="K13" s="69"/>
      <c r="L13" s="72"/>
      <c r="M13" s="69"/>
      <c r="N13" s="87"/>
      <c r="O13" s="69"/>
      <c r="P13" s="70"/>
      <c r="Q13" s="49" t="s">
        <v>111</v>
      </c>
      <c r="R13" s="35"/>
      <c r="S13" s="40"/>
      <c r="T13" s="49"/>
    </row>
    <row r="14" spans="1:20" ht="25.5">
      <c r="A14" s="47" t="s">
        <v>46</v>
      </c>
      <c r="B14" s="18"/>
      <c r="C14" s="69"/>
      <c r="D14" s="87"/>
      <c r="E14" s="64"/>
      <c r="F14" s="69"/>
      <c r="G14" s="87"/>
      <c r="H14" s="64"/>
      <c r="I14" s="69"/>
      <c r="J14" s="87"/>
      <c r="K14" s="69"/>
      <c r="L14" s="72"/>
      <c r="M14" s="69"/>
      <c r="N14" s="87"/>
      <c r="O14" s="69"/>
      <c r="P14" s="70"/>
      <c r="Q14" s="49" t="s">
        <v>111</v>
      </c>
      <c r="R14" s="35"/>
      <c r="S14" s="40"/>
      <c r="T14" s="49"/>
    </row>
    <row r="15" spans="1:20" ht="25.5">
      <c r="A15" s="47" t="s">
        <v>37</v>
      </c>
      <c r="B15" s="18"/>
      <c r="C15" s="69"/>
      <c r="D15" s="87"/>
      <c r="E15" s="64"/>
      <c r="F15" s="69"/>
      <c r="G15" s="87"/>
      <c r="H15" s="64"/>
      <c r="I15" s="69"/>
      <c r="J15" s="87"/>
      <c r="K15" s="69"/>
      <c r="L15" s="72"/>
      <c r="M15" s="69"/>
      <c r="N15" s="87"/>
      <c r="O15" s="69"/>
      <c r="P15" s="70"/>
      <c r="Q15" s="49" t="s">
        <v>111</v>
      </c>
      <c r="R15" s="35"/>
      <c r="S15" s="40"/>
      <c r="T15" s="49"/>
    </row>
    <row r="16" spans="1:20" ht="13.5" customHeight="1">
      <c r="A16" s="46" t="s">
        <v>47</v>
      </c>
      <c r="B16" s="19"/>
      <c r="C16" s="75"/>
      <c r="D16" s="76"/>
      <c r="E16" s="65"/>
      <c r="F16" s="75"/>
      <c r="G16" s="76"/>
      <c r="H16" s="66"/>
      <c r="I16" s="75"/>
      <c r="J16" s="76"/>
      <c r="K16" s="75"/>
      <c r="L16" s="79"/>
      <c r="M16" s="75"/>
      <c r="N16" s="76"/>
      <c r="O16" s="75"/>
      <c r="P16" s="76"/>
      <c r="Q16" s="49" t="s">
        <v>111</v>
      </c>
      <c r="R16" s="36"/>
      <c r="S16" s="36"/>
      <c r="T16" s="49"/>
    </row>
    <row r="17" spans="1:20" s="15" customFormat="1">
      <c r="A17" s="22" t="s">
        <v>29</v>
      </c>
      <c r="B17" s="20"/>
      <c r="C17" s="81">
        <f>SUM(C13:C16)</f>
        <v>0</v>
      </c>
      <c r="D17" s="82">
        <f>SUM(D13:D16)</f>
        <v>0</v>
      </c>
      <c r="E17" s="67"/>
      <c r="F17" s="81">
        <f>SUM(F13:F16)</f>
        <v>0</v>
      </c>
      <c r="G17" s="82">
        <f>SUM(G13:G16)</f>
        <v>0</v>
      </c>
      <c r="H17" s="68"/>
      <c r="I17" s="81">
        <f t="shared" ref="I17:P17" si="0">SUM(I13:I16)</f>
        <v>0</v>
      </c>
      <c r="J17" s="82">
        <f t="shared" si="0"/>
        <v>0</v>
      </c>
      <c r="K17" s="81">
        <f t="shared" si="0"/>
        <v>0</v>
      </c>
      <c r="L17" s="82">
        <f t="shared" si="0"/>
        <v>0</v>
      </c>
      <c r="M17" s="81">
        <f t="shared" si="0"/>
        <v>0</v>
      </c>
      <c r="N17" s="82">
        <f t="shared" si="0"/>
        <v>0</v>
      </c>
      <c r="O17" s="81">
        <f t="shared" si="0"/>
        <v>0</v>
      </c>
      <c r="P17" s="82">
        <f t="shared" si="0"/>
        <v>0</v>
      </c>
      <c r="Q17" s="49" t="s">
        <v>111</v>
      </c>
      <c r="R17" s="41"/>
      <c r="S17" s="41"/>
      <c r="T17" s="49"/>
    </row>
    <row r="18" spans="1:20">
      <c r="A18" s="19"/>
      <c r="B18" s="18"/>
      <c r="C18" s="69"/>
      <c r="D18" s="70"/>
      <c r="E18" s="52"/>
      <c r="F18" s="69"/>
      <c r="G18" s="70"/>
      <c r="H18" s="52"/>
      <c r="I18" s="69"/>
      <c r="J18" s="70"/>
      <c r="K18" s="69"/>
      <c r="L18" s="72"/>
      <c r="M18" s="69"/>
      <c r="N18" s="70"/>
      <c r="O18" s="69"/>
      <c r="P18" s="70"/>
      <c r="Q18" s="49" t="s">
        <v>111</v>
      </c>
      <c r="R18" s="34"/>
      <c r="S18" s="34"/>
      <c r="T18" s="49"/>
    </row>
    <row r="19" spans="1:20" ht="25.5">
      <c r="A19" s="21" t="s">
        <v>43</v>
      </c>
      <c r="B19" s="18"/>
      <c r="C19" s="69"/>
      <c r="D19" s="70"/>
      <c r="E19" s="71"/>
      <c r="F19" s="69"/>
      <c r="G19" s="70"/>
      <c r="H19" s="71"/>
      <c r="I19" s="69"/>
      <c r="J19" s="70"/>
      <c r="K19" s="69"/>
      <c r="L19" s="72"/>
      <c r="M19" s="69"/>
      <c r="N19" s="70"/>
      <c r="O19" s="73"/>
      <c r="P19" s="74"/>
      <c r="Q19" s="49" t="s">
        <v>111</v>
      </c>
      <c r="R19" s="34"/>
      <c r="S19" s="34"/>
      <c r="T19" s="49"/>
    </row>
    <row r="20" spans="1:20" ht="25.5">
      <c r="A20" s="47" t="s">
        <v>48</v>
      </c>
      <c r="B20" s="18"/>
      <c r="C20" s="69"/>
      <c r="D20" s="70"/>
      <c r="E20" s="71"/>
      <c r="F20" s="69"/>
      <c r="G20" s="70"/>
      <c r="H20" s="71"/>
      <c r="I20" s="69"/>
      <c r="J20" s="70"/>
      <c r="K20" s="69"/>
      <c r="L20" s="72"/>
      <c r="M20" s="69"/>
      <c r="N20" s="70"/>
      <c r="O20" s="69"/>
      <c r="P20" s="70"/>
      <c r="Q20" s="49" t="s">
        <v>111</v>
      </c>
      <c r="R20" s="34"/>
      <c r="S20" s="34"/>
      <c r="T20" s="49"/>
    </row>
    <row r="21" spans="1:20">
      <c r="A21" s="46" t="s">
        <v>49</v>
      </c>
      <c r="B21" s="18"/>
      <c r="C21" s="69"/>
      <c r="D21" s="70"/>
      <c r="E21" s="71"/>
      <c r="F21" s="69"/>
      <c r="G21" s="70"/>
      <c r="H21" s="71"/>
      <c r="I21" s="69"/>
      <c r="J21" s="70"/>
      <c r="K21" s="69"/>
      <c r="L21" s="72"/>
      <c r="M21" s="69"/>
      <c r="N21" s="70"/>
      <c r="O21" s="69"/>
      <c r="P21" s="70"/>
      <c r="Q21" s="49" t="s">
        <v>111</v>
      </c>
      <c r="R21" s="34"/>
      <c r="S21" s="34"/>
      <c r="T21" s="49"/>
    </row>
    <row r="22" spans="1:20">
      <c r="A22" s="46" t="s">
        <v>50</v>
      </c>
      <c r="B22" s="18"/>
      <c r="C22" s="69"/>
      <c r="D22" s="70"/>
      <c r="E22" s="71"/>
      <c r="F22" s="69"/>
      <c r="G22" s="70"/>
      <c r="H22" s="71"/>
      <c r="I22" s="69"/>
      <c r="J22" s="70"/>
      <c r="K22" s="69"/>
      <c r="L22" s="72"/>
      <c r="M22" s="69"/>
      <c r="N22" s="70"/>
      <c r="O22" s="69"/>
      <c r="P22" s="70"/>
      <c r="Q22" s="49" t="s">
        <v>111</v>
      </c>
      <c r="R22" s="34"/>
      <c r="S22" s="34"/>
      <c r="T22" s="49"/>
    </row>
    <row r="23" spans="1:20">
      <c r="A23" s="46" t="s">
        <v>51</v>
      </c>
      <c r="B23" s="18"/>
      <c r="C23" s="69"/>
      <c r="D23" s="70"/>
      <c r="E23" s="71"/>
      <c r="F23" s="69"/>
      <c r="G23" s="70"/>
      <c r="H23" s="71"/>
      <c r="I23" s="69"/>
      <c r="J23" s="70"/>
      <c r="K23" s="69"/>
      <c r="L23" s="72"/>
      <c r="M23" s="69"/>
      <c r="N23" s="70"/>
      <c r="O23" s="69"/>
      <c r="P23" s="70"/>
      <c r="Q23" s="49" t="s">
        <v>111</v>
      </c>
      <c r="R23" s="34"/>
      <c r="S23" s="34"/>
      <c r="T23" s="49"/>
    </row>
    <row r="24" spans="1:20" ht="25.5">
      <c r="A24" s="47" t="s">
        <v>52</v>
      </c>
      <c r="B24" s="18"/>
      <c r="C24" s="69"/>
      <c r="D24" s="70"/>
      <c r="E24" s="71"/>
      <c r="F24" s="69"/>
      <c r="G24" s="70"/>
      <c r="H24" s="71"/>
      <c r="I24" s="69"/>
      <c r="J24" s="70"/>
      <c r="K24" s="69"/>
      <c r="L24" s="72"/>
      <c r="M24" s="69"/>
      <c r="N24" s="70"/>
      <c r="O24" s="69"/>
      <c r="P24" s="70"/>
      <c r="Q24" s="49" t="s">
        <v>111</v>
      </c>
      <c r="R24" s="34"/>
      <c r="S24" s="34"/>
      <c r="T24" s="49"/>
    </row>
    <row r="25" spans="1:20">
      <c r="A25" s="46" t="s">
        <v>53</v>
      </c>
      <c r="B25" s="18"/>
      <c r="C25" s="69"/>
      <c r="D25" s="70"/>
      <c r="E25" s="71"/>
      <c r="F25" s="69"/>
      <c r="G25" s="70"/>
      <c r="H25" s="71"/>
      <c r="I25" s="69"/>
      <c r="J25" s="70"/>
      <c r="K25" s="69"/>
      <c r="L25" s="72"/>
      <c r="M25" s="69"/>
      <c r="N25" s="70"/>
      <c r="O25" s="69"/>
      <c r="P25" s="70"/>
      <c r="Q25" s="49" t="s">
        <v>111</v>
      </c>
      <c r="R25" s="34"/>
      <c r="S25" s="34"/>
      <c r="T25" s="49"/>
    </row>
    <row r="26" spans="1:20" ht="25.5">
      <c r="A26" s="47" t="s">
        <v>54</v>
      </c>
      <c r="B26" s="18"/>
      <c r="C26" s="69"/>
      <c r="D26" s="70"/>
      <c r="E26" s="71"/>
      <c r="F26" s="69"/>
      <c r="G26" s="70"/>
      <c r="H26" s="71"/>
      <c r="I26" s="69"/>
      <c r="J26" s="70"/>
      <c r="K26" s="69"/>
      <c r="L26" s="72"/>
      <c r="M26" s="69"/>
      <c r="N26" s="70"/>
      <c r="O26" s="69"/>
      <c r="P26" s="70"/>
      <c r="Q26" s="49" t="s">
        <v>111</v>
      </c>
      <c r="R26" s="34"/>
      <c r="S26" s="34"/>
      <c r="T26" s="49"/>
    </row>
    <row r="27" spans="1:20" ht="27.75" customHeight="1">
      <c r="A27" s="47" t="s">
        <v>55</v>
      </c>
      <c r="B27" s="19"/>
      <c r="C27" s="75"/>
      <c r="D27" s="76"/>
      <c r="E27" s="77"/>
      <c r="F27" s="75"/>
      <c r="G27" s="76"/>
      <c r="H27" s="78"/>
      <c r="I27" s="75"/>
      <c r="J27" s="76"/>
      <c r="K27" s="75"/>
      <c r="L27" s="79"/>
      <c r="M27" s="75"/>
      <c r="N27" s="76"/>
      <c r="O27" s="69"/>
      <c r="P27" s="80"/>
      <c r="Q27" s="49" t="s">
        <v>111</v>
      </c>
      <c r="R27" s="36"/>
      <c r="S27" s="36"/>
      <c r="T27" s="49"/>
    </row>
    <row r="28" spans="1:20">
      <c r="A28" s="22" t="s">
        <v>30</v>
      </c>
      <c r="B28" s="20"/>
      <c r="C28" s="81">
        <f>SUM(C20:C27)</f>
        <v>0</v>
      </c>
      <c r="D28" s="82">
        <f>SUM(D20:D27)</f>
        <v>0</v>
      </c>
      <c r="E28" s="83"/>
      <c r="F28" s="81">
        <f>SUM(F20:F27)</f>
        <v>0</v>
      </c>
      <c r="G28" s="82">
        <f>SUM(G20:G27)</f>
        <v>0</v>
      </c>
      <c r="H28" s="84"/>
      <c r="I28" s="81">
        <f t="shared" ref="I28:P28" si="1">SUM(I20:I27)</f>
        <v>0</v>
      </c>
      <c r="J28" s="82">
        <f t="shared" si="1"/>
        <v>0</v>
      </c>
      <c r="K28" s="85">
        <f t="shared" si="1"/>
        <v>0</v>
      </c>
      <c r="L28" s="86">
        <f t="shared" si="1"/>
        <v>0</v>
      </c>
      <c r="M28" s="81">
        <f t="shared" si="1"/>
        <v>0</v>
      </c>
      <c r="N28" s="82">
        <f t="shared" si="1"/>
        <v>0</v>
      </c>
      <c r="O28" s="85">
        <f t="shared" si="1"/>
        <v>0</v>
      </c>
      <c r="P28" s="82">
        <f t="shared" si="1"/>
        <v>0</v>
      </c>
      <c r="Q28" s="49" t="s">
        <v>111</v>
      </c>
      <c r="R28" s="41"/>
      <c r="S28" s="41"/>
      <c r="T28" s="49"/>
    </row>
    <row r="29" spans="1:20">
      <c r="A29" s="19"/>
      <c r="B29" s="18"/>
      <c r="C29" s="69"/>
      <c r="D29" s="70"/>
      <c r="E29" s="18"/>
      <c r="F29" s="69"/>
      <c r="G29" s="70"/>
      <c r="H29" s="18"/>
      <c r="I29" s="69"/>
      <c r="J29" s="70"/>
      <c r="K29" s="69"/>
      <c r="L29" s="72"/>
      <c r="M29" s="69"/>
      <c r="N29" s="70"/>
      <c r="O29" s="69"/>
      <c r="P29" s="70"/>
      <c r="Q29" s="49" t="s">
        <v>111</v>
      </c>
      <c r="R29" s="34"/>
      <c r="S29" s="34"/>
      <c r="T29" s="49"/>
    </row>
    <row r="30" spans="1:20" ht="25.5">
      <c r="A30" s="21" t="s">
        <v>44</v>
      </c>
      <c r="B30" s="18"/>
      <c r="C30" s="69"/>
      <c r="D30" s="70"/>
      <c r="E30" s="64"/>
      <c r="F30" s="69"/>
      <c r="G30" s="70"/>
      <c r="H30" s="64"/>
      <c r="I30" s="69"/>
      <c r="J30" s="70"/>
      <c r="K30" s="69"/>
      <c r="L30" s="72"/>
      <c r="M30" s="69"/>
      <c r="N30" s="70"/>
      <c r="O30" s="69"/>
      <c r="P30" s="70"/>
      <c r="Q30" s="49" t="s">
        <v>111</v>
      </c>
      <c r="R30" s="34"/>
      <c r="S30" s="34"/>
      <c r="T30" s="49"/>
    </row>
    <row r="31" spans="1:20" ht="38.25">
      <c r="A31" s="47" t="s">
        <v>56</v>
      </c>
      <c r="B31" s="18"/>
      <c r="C31" s="69"/>
      <c r="D31" s="70"/>
      <c r="E31" s="64"/>
      <c r="F31" s="69"/>
      <c r="G31" s="70"/>
      <c r="H31" s="64"/>
      <c r="I31" s="69"/>
      <c r="J31" s="70"/>
      <c r="K31" s="69"/>
      <c r="L31" s="72"/>
      <c r="M31" s="69"/>
      <c r="N31" s="70"/>
      <c r="O31" s="69"/>
      <c r="P31" s="70"/>
      <c r="Q31" s="49" t="s">
        <v>111</v>
      </c>
      <c r="R31" s="34"/>
      <c r="S31" s="34"/>
      <c r="T31" s="49"/>
    </row>
    <row r="32" spans="1:20">
      <c r="A32" s="46" t="s">
        <v>57</v>
      </c>
      <c r="B32" s="18"/>
      <c r="C32" s="69"/>
      <c r="D32" s="70"/>
      <c r="E32" s="64"/>
      <c r="F32" s="69"/>
      <c r="G32" s="70"/>
      <c r="H32" s="64"/>
      <c r="I32" s="69"/>
      <c r="J32" s="70"/>
      <c r="K32" s="69"/>
      <c r="L32" s="72"/>
      <c r="M32" s="69"/>
      <c r="N32" s="70"/>
      <c r="O32" s="69"/>
      <c r="P32" s="70"/>
      <c r="Q32" s="49" t="s">
        <v>111</v>
      </c>
      <c r="R32" s="34"/>
      <c r="S32" s="34"/>
      <c r="T32" s="49"/>
    </row>
    <row r="33" spans="1:20" ht="38.25">
      <c r="A33" s="47" t="s">
        <v>87</v>
      </c>
      <c r="B33" s="18"/>
      <c r="C33" s="69"/>
      <c r="D33" s="70"/>
      <c r="E33" s="64"/>
      <c r="F33" s="69"/>
      <c r="G33" s="70"/>
      <c r="H33" s="64"/>
      <c r="I33" s="69"/>
      <c r="J33" s="70"/>
      <c r="K33" s="69"/>
      <c r="L33" s="72"/>
      <c r="M33" s="69"/>
      <c r="N33" s="70"/>
      <c r="O33" s="69"/>
      <c r="P33" s="70"/>
      <c r="Q33" s="49" t="s">
        <v>111</v>
      </c>
      <c r="R33" s="34"/>
      <c r="S33" s="34"/>
      <c r="T33" s="49"/>
    </row>
    <row r="34" spans="1:20" ht="38.25">
      <c r="A34" s="47" t="s">
        <v>58</v>
      </c>
      <c r="B34" s="18"/>
      <c r="C34" s="69"/>
      <c r="D34" s="70"/>
      <c r="E34" s="64"/>
      <c r="F34" s="69"/>
      <c r="G34" s="70"/>
      <c r="H34" s="64"/>
      <c r="I34" s="69"/>
      <c r="J34" s="70"/>
      <c r="K34" s="69"/>
      <c r="L34" s="72"/>
      <c r="M34" s="69"/>
      <c r="N34" s="70"/>
      <c r="O34" s="69"/>
      <c r="P34" s="70"/>
      <c r="Q34" s="49" t="s">
        <v>111</v>
      </c>
      <c r="R34" s="34"/>
      <c r="S34" s="34"/>
      <c r="T34" s="49"/>
    </row>
    <row r="35" spans="1:20" ht="25.5">
      <c r="A35" s="47" t="s">
        <v>59</v>
      </c>
      <c r="B35" s="18"/>
      <c r="C35" s="69">
        <v>0</v>
      </c>
      <c r="D35" s="70">
        <v>168300</v>
      </c>
      <c r="E35" s="64"/>
      <c r="F35" s="69">
        <v>0</v>
      </c>
      <c r="G35" s="70">
        <v>168300</v>
      </c>
      <c r="H35" s="64"/>
      <c r="I35" s="69">
        <v>0</v>
      </c>
      <c r="J35" s="70">
        <v>168300</v>
      </c>
      <c r="K35" s="69"/>
      <c r="L35" s="72">
        <v>101700</v>
      </c>
      <c r="M35" s="69"/>
      <c r="N35" s="70"/>
      <c r="O35" s="69">
        <f>+I35+K35+M35</f>
        <v>0</v>
      </c>
      <c r="P35" s="70">
        <f>J35+L35</f>
        <v>270000</v>
      </c>
      <c r="Q35" s="49" t="s">
        <v>111</v>
      </c>
      <c r="R35" s="34"/>
      <c r="S35" s="34"/>
      <c r="T35" s="49"/>
    </row>
    <row r="36" spans="1:20" ht="25.5">
      <c r="A36" s="47" t="s">
        <v>88</v>
      </c>
      <c r="B36" s="18"/>
      <c r="C36" s="69"/>
      <c r="D36" s="70"/>
      <c r="E36" s="64"/>
      <c r="F36" s="69"/>
      <c r="G36" s="70"/>
      <c r="H36" s="64"/>
      <c r="I36" s="69"/>
      <c r="J36" s="70"/>
      <c r="K36" s="69"/>
      <c r="L36" s="72"/>
      <c r="M36" s="69"/>
      <c r="N36" s="70"/>
      <c r="O36" s="69"/>
      <c r="P36" s="70"/>
      <c r="Q36" s="49" t="s">
        <v>111</v>
      </c>
      <c r="R36" s="34"/>
      <c r="S36" s="34"/>
      <c r="T36" s="49"/>
    </row>
    <row r="37" spans="1:20">
      <c r="A37" s="46" t="s">
        <v>60</v>
      </c>
      <c r="B37" s="18"/>
      <c r="C37" s="69"/>
      <c r="D37" s="70"/>
      <c r="E37" s="64"/>
      <c r="F37" s="69"/>
      <c r="G37" s="70"/>
      <c r="H37" s="64"/>
      <c r="I37" s="69"/>
      <c r="J37" s="70"/>
      <c r="K37" s="69"/>
      <c r="L37" s="72"/>
      <c r="M37" s="69"/>
      <c r="N37" s="70"/>
      <c r="O37" s="69"/>
      <c r="P37" s="70"/>
      <c r="Q37" s="49" t="s">
        <v>111</v>
      </c>
      <c r="R37" s="34"/>
      <c r="S37" s="34"/>
      <c r="T37" s="49"/>
    </row>
    <row r="38" spans="1:20">
      <c r="A38" s="22" t="s">
        <v>31</v>
      </c>
      <c r="B38" s="20"/>
      <c r="C38" s="81">
        <f>SUM(C31:C37)</f>
        <v>0</v>
      </c>
      <c r="D38" s="82">
        <f>SUM(D31:D37)</f>
        <v>168300</v>
      </c>
      <c r="E38" s="67"/>
      <c r="F38" s="81">
        <f>SUM(F31:F37)</f>
        <v>0</v>
      </c>
      <c r="G38" s="82">
        <f>SUM(G31:G37)</f>
        <v>168300</v>
      </c>
      <c r="H38" s="68"/>
      <c r="I38" s="81">
        <f t="shared" ref="I38:P38" si="2">SUM(I31:I37)</f>
        <v>0</v>
      </c>
      <c r="J38" s="82">
        <f t="shared" si="2"/>
        <v>168300</v>
      </c>
      <c r="K38" s="81">
        <f t="shared" si="2"/>
        <v>0</v>
      </c>
      <c r="L38" s="86">
        <f t="shared" si="2"/>
        <v>101700</v>
      </c>
      <c r="M38" s="81">
        <f t="shared" si="2"/>
        <v>0</v>
      </c>
      <c r="N38" s="82">
        <f t="shared" si="2"/>
        <v>0</v>
      </c>
      <c r="O38" s="81">
        <f t="shared" si="2"/>
        <v>0</v>
      </c>
      <c r="P38" s="82">
        <f t="shared" si="2"/>
        <v>270000</v>
      </c>
      <c r="Q38" s="49" t="s">
        <v>111</v>
      </c>
      <c r="R38" s="41"/>
      <c r="S38" s="41"/>
      <c r="T38" s="49"/>
    </row>
    <row r="39" spans="1:20" ht="13.5" thickBo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89"/>
      <c r="L39" s="89"/>
      <c r="M39" s="90"/>
      <c r="N39" s="18"/>
      <c r="O39" s="18"/>
      <c r="P39" s="18"/>
      <c r="Q39" s="49" t="s">
        <v>111</v>
      </c>
      <c r="R39" s="34"/>
      <c r="S39" s="34"/>
      <c r="T39" s="49"/>
    </row>
    <row r="40" spans="1:20" s="16" customFormat="1" ht="13.5" thickBot="1">
      <c r="A40" s="27" t="s">
        <v>32</v>
      </c>
      <c r="B40" s="28"/>
      <c r="C40" s="187">
        <f>C17+C28+C38</f>
        <v>0</v>
      </c>
      <c r="D40" s="91">
        <f>D17+D28+D38</f>
        <v>168300</v>
      </c>
      <c r="E40" s="28"/>
      <c r="F40" s="187">
        <f>F17+F28+F38</f>
        <v>0</v>
      </c>
      <c r="G40" s="91">
        <f>G17+G28+G38</f>
        <v>168300</v>
      </c>
      <c r="H40" s="28"/>
      <c r="I40" s="187">
        <f t="shared" ref="I40:P40" si="3">I17+I28+I38</f>
        <v>0</v>
      </c>
      <c r="J40" s="91">
        <f t="shared" si="3"/>
        <v>168300</v>
      </c>
      <c r="K40" s="187">
        <f t="shared" si="3"/>
        <v>0</v>
      </c>
      <c r="L40" s="91">
        <f t="shared" si="3"/>
        <v>101700</v>
      </c>
      <c r="M40" s="187">
        <f t="shared" si="3"/>
        <v>0</v>
      </c>
      <c r="N40" s="91">
        <f t="shared" si="3"/>
        <v>0</v>
      </c>
      <c r="O40" s="187">
        <f t="shared" si="3"/>
        <v>0</v>
      </c>
      <c r="P40" s="91">
        <f t="shared" si="3"/>
        <v>270000</v>
      </c>
      <c r="Q40" s="49" t="s">
        <v>40</v>
      </c>
      <c r="R40" s="24"/>
      <c r="S40" s="25"/>
      <c r="T40" s="49"/>
    </row>
    <row r="41" spans="1:20" s="16" customFormat="1" ht="15">
      <c r="A41" s="423"/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53"/>
      <c r="R41" s="42"/>
      <c r="S41" s="42"/>
      <c r="T41" s="49"/>
    </row>
    <row r="42" spans="1:20">
      <c r="A42" s="23"/>
      <c r="B42" s="23"/>
      <c r="C42" s="24"/>
      <c r="D42" s="25"/>
      <c r="E42" s="23"/>
      <c r="F42" s="24"/>
      <c r="G42" s="25"/>
      <c r="H42" s="23"/>
      <c r="I42" s="24"/>
      <c r="J42" s="25"/>
      <c r="K42" s="16"/>
      <c r="L42" s="16"/>
      <c r="M42" s="16"/>
      <c r="N42" s="16"/>
      <c r="O42" s="16"/>
      <c r="P42" s="16"/>
      <c r="Q42" s="16"/>
      <c r="R42" s="42"/>
      <c r="S42" s="42"/>
      <c r="T42" s="49"/>
    </row>
    <row r="43" spans="1:20" ht="15">
      <c r="A43" s="420"/>
      <c r="B43" s="421"/>
      <c r="C43" s="421"/>
      <c r="D43" s="421"/>
      <c r="E43" s="421"/>
      <c r="F43" s="421"/>
      <c r="G43" s="421"/>
      <c r="H43" s="421"/>
      <c r="I43" s="421"/>
      <c r="J43" s="422"/>
      <c r="K43" s="422"/>
      <c r="L43" s="422"/>
      <c r="M43" s="422"/>
      <c r="N43" s="422"/>
      <c r="O43" s="422"/>
      <c r="P43" s="422"/>
      <c r="Q43" s="422"/>
      <c r="R43" s="422"/>
      <c r="S43" s="422"/>
    </row>
    <row r="44" spans="1:20" ht="15">
      <c r="A44" s="420"/>
      <c r="B44" s="421"/>
      <c r="C44" s="421"/>
      <c r="D44" s="421"/>
      <c r="E44" s="421"/>
      <c r="F44" s="421"/>
      <c r="G44" s="421"/>
      <c r="H44" s="421"/>
      <c r="I44" s="421"/>
      <c r="J44" s="422"/>
      <c r="K44" s="422"/>
      <c r="L44" s="422"/>
      <c r="M44" s="422"/>
      <c r="N44" s="422"/>
      <c r="O44" s="422"/>
      <c r="P44" s="422"/>
      <c r="Q44" s="422"/>
      <c r="R44" s="422"/>
      <c r="S44" s="422"/>
    </row>
    <row r="45" spans="1:20">
      <c r="S45" s="49"/>
    </row>
  </sheetData>
  <customSheetViews>
    <customSheetView guid="{85C6813B-1ABB-45AB-8D59-4DA157CA1F80}" fitToPage="1" hiddenRows="1" showRuler="0" topLeftCell="D27">
      <selection activeCell="Q37" sqref="Q37"/>
      <rowBreaks count="1" manualBreakCount="1">
        <brk id="45" max="16" man="1"/>
      </rowBreaks>
      <pageMargins left="0.75" right="0.75" top="1" bottom="1" header="0.5" footer="0.5"/>
      <printOptions horizontalCentered="1"/>
      <pageSetup scale="59" orientation="landscape" r:id="rId1"/>
      <headerFooter alignWithMargins="0">
        <oddFooter>&amp;C&amp;"Times New Roman,Regular"Exhibit D - Resources by DOJ Strategic Goals &amp; Strategic Objectives</oddFooter>
      </headerFooter>
    </customSheetView>
    <customSheetView guid="{D702B936-D79C-40FC-B082-669DA6EE32D5}" showPageBreaks="1" fitToPage="1" printArea="1" showRuler="0" topLeftCell="A17">
      <selection activeCell="P40" sqref="A1:P40"/>
      <pageMargins left="0.75" right="0.75" top="1" bottom="1" header="0.5" footer="0.5"/>
      <printOptions horizontalCentered="1"/>
      <pageSetup scale="59" orientation="landscape" r:id="rId2"/>
      <headerFooter alignWithMargins="0">
        <oddFooter>&amp;C&amp;"Times New Roman,Regular"Exhibit D - Resources by DOJ Strategic Goals &amp; Strategic Objectives</oddFooter>
      </headerFooter>
    </customSheetView>
    <customSheetView guid="{CE378CC0-152A-463B-8CC6-90B8F59E1666}" showPageBreaks="1" fitToPage="1" printArea="1" showRuler="0" topLeftCell="A22">
      <selection activeCell="A47" sqref="A47"/>
      <rowBreaks count="1" manualBreakCount="1">
        <brk id="45" max="16" man="1"/>
      </rowBreaks>
      <pageMargins left="0.75" right="0.75" top="1" bottom="1" header="0.5" footer="0.5"/>
      <printOptions horizontalCentered="1"/>
      <pageSetup scale="59" orientation="landscape" r:id="rId3"/>
      <headerFooter alignWithMargins="0">
        <oddFooter>&amp;C&amp;"Times New Roman,Regular"Exhibit D - Resources by DOJ Strategic Goals &amp; Strategic Objectives</oddFooter>
      </headerFooter>
    </customSheetView>
    <customSheetView guid="{8BD7FF76-BD06-497E-A0B8-1B8F5FEA7AF5}" showPageBreaks="1" fitToPage="1" printArea="1" showRuler="0">
      <selection sqref="A1:P1"/>
      <rowBreaks count="1" manualBreakCount="1">
        <brk id="45" max="16" man="1"/>
      </rowBreaks>
      <pageMargins left="0.75" right="0.75" top="1" bottom="1" header="0.5" footer="0.5"/>
      <printOptions horizontalCentered="1"/>
      <pageSetup scale="59" orientation="landscape" r:id="rId4"/>
      <headerFooter alignWithMargins="0">
        <oddFooter>&amp;C&amp;"Times New Roman,Regular"Exhibit D - Resources by DOJ Strategic Goals &amp; Strategic Objectives</oddFooter>
      </headerFooter>
    </customSheetView>
  </customSheetViews>
  <mergeCells count="14">
    <mergeCell ref="A44:S44"/>
    <mergeCell ref="A43:S43"/>
    <mergeCell ref="A41:P41"/>
    <mergeCell ref="I8:J9"/>
    <mergeCell ref="O8:P9"/>
    <mergeCell ref="F8:G9"/>
    <mergeCell ref="C8:D9"/>
    <mergeCell ref="K8:N8"/>
    <mergeCell ref="M9:N9"/>
    <mergeCell ref="K9:L9"/>
    <mergeCell ref="A1:P1"/>
    <mergeCell ref="A3:P3"/>
    <mergeCell ref="A4:P4"/>
    <mergeCell ref="A5:P5"/>
  </mergeCells>
  <phoneticPr fontId="9" type="noConversion"/>
  <printOptions horizontalCentered="1"/>
  <pageMargins left="0.75" right="0.75" top="1" bottom="1" header="0.5" footer="0.5"/>
  <pageSetup scale="59" orientation="landscape" r:id="rId5"/>
  <headerFooter alignWithMargins="0">
    <oddFooter>&amp;C&amp;"Times New Roman,Regular"Exhibit D - Resources by DOJ Strategic Goals &amp; Strategic Objectives</oddFooter>
  </headerFooter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Y42"/>
  <sheetViews>
    <sheetView view="pageBreakPreview" zoomScaleNormal="100" zoomScaleSheetLayoutView="100" workbookViewId="0">
      <selection activeCell="F9" sqref="F9:H10"/>
    </sheetView>
  </sheetViews>
  <sheetFormatPr defaultRowHeight="15"/>
  <cols>
    <col min="2" max="2" width="27.88671875" customWidth="1"/>
    <col min="5" max="5" width="11.44140625" customWidth="1"/>
    <col min="8" max="8" width="11.109375" customWidth="1"/>
    <col min="11" max="11" width="11.44140625" customWidth="1"/>
  </cols>
  <sheetData>
    <row r="1" spans="1:12" ht="23.25">
      <c r="A1" s="439" t="s">
        <v>167</v>
      </c>
      <c r="B1" s="440"/>
      <c r="C1" s="440"/>
      <c r="D1" s="440"/>
      <c r="E1" s="440"/>
      <c r="F1" s="128"/>
      <c r="G1" s="128"/>
      <c r="H1" s="128"/>
      <c r="I1" s="128"/>
      <c r="J1" s="128"/>
      <c r="K1" s="129"/>
      <c r="L1" s="57" t="s">
        <v>111</v>
      </c>
    </row>
    <row r="2" spans="1:12" ht="23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57"/>
    </row>
    <row r="3" spans="1:12" s="9" customFormat="1" ht="22.5">
      <c r="A3" s="430" t="s">
        <v>125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55" t="s">
        <v>111</v>
      </c>
    </row>
    <row r="4" spans="1:12" s="9" customFormat="1" ht="22.5">
      <c r="A4" s="430" t="str">
        <f>+'B. Summary of Requirements '!A5</f>
        <v>Fees and Expenses of Witnesses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55" t="s">
        <v>111</v>
      </c>
    </row>
    <row r="5" spans="1:12" s="9" customFormat="1" ht="22.5">
      <c r="A5" s="430" t="str">
        <f>+'B. Summary of Requirements '!A6</f>
        <v>Salaries and Expenses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55" t="s">
        <v>111</v>
      </c>
    </row>
    <row r="6" spans="1:12" s="9" customFormat="1" ht="22.5">
      <c r="A6" s="430" t="s">
        <v>93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55" t="s">
        <v>111</v>
      </c>
    </row>
    <row r="7" spans="1:12" s="9" customFormat="1" ht="23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55"/>
    </row>
    <row r="8" spans="1:12" s="9" customFormat="1" ht="23.25">
      <c r="A8" s="130"/>
      <c r="B8" s="130"/>
      <c r="C8" s="131"/>
      <c r="D8" s="131"/>
      <c r="E8" s="131"/>
      <c r="F8" s="130"/>
      <c r="G8" s="130"/>
      <c r="H8" s="130"/>
      <c r="I8" s="130"/>
      <c r="J8" s="131"/>
      <c r="K8" s="131"/>
      <c r="L8" s="55"/>
    </row>
    <row r="9" spans="1:12" s="62" customFormat="1" ht="16.5" customHeight="1">
      <c r="A9" s="132"/>
      <c r="B9" s="133"/>
      <c r="C9" s="432" t="s">
        <v>126</v>
      </c>
      <c r="D9" s="433"/>
      <c r="E9" s="434"/>
      <c r="F9" s="432" t="s">
        <v>39</v>
      </c>
      <c r="G9" s="434"/>
      <c r="H9" s="437"/>
      <c r="I9" s="432" t="s">
        <v>127</v>
      </c>
      <c r="J9" s="434"/>
      <c r="K9" s="437"/>
      <c r="L9" s="57" t="s">
        <v>111</v>
      </c>
    </row>
    <row r="10" spans="1:12" s="62" customFormat="1" ht="22.5">
      <c r="A10" s="134"/>
      <c r="B10" s="135"/>
      <c r="C10" s="435"/>
      <c r="D10" s="436"/>
      <c r="E10" s="436"/>
      <c r="F10" s="435"/>
      <c r="G10" s="436"/>
      <c r="H10" s="438"/>
      <c r="I10" s="435"/>
      <c r="J10" s="436"/>
      <c r="K10" s="438"/>
      <c r="L10" s="61" t="s">
        <v>111</v>
      </c>
    </row>
    <row r="11" spans="1:12" s="62" customFormat="1" ht="15" customHeight="1">
      <c r="A11" s="134"/>
      <c r="B11" s="136"/>
      <c r="C11" s="134"/>
      <c r="D11" s="135"/>
      <c r="E11" s="136"/>
      <c r="F11" s="134"/>
      <c r="G11" s="136"/>
      <c r="H11" s="136"/>
      <c r="I11" s="134"/>
      <c r="J11" s="135"/>
      <c r="K11" s="137"/>
      <c r="L11" s="61" t="s">
        <v>111</v>
      </c>
    </row>
    <row r="12" spans="1:12" s="62" customFormat="1" ht="23.25" thickBot="1">
      <c r="A12" s="138" t="s">
        <v>62</v>
      </c>
      <c r="B12" s="139"/>
      <c r="C12" s="140" t="s">
        <v>104</v>
      </c>
      <c r="D12" s="141" t="s">
        <v>63</v>
      </c>
      <c r="E12" s="142" t="s">
        <v>106</v>
      </c>
      <c r="F12" s="140" t="s">
        <v>104</v>
      </c>
      <c r="G12" s="141" t="s">
        <v>63</v>
      </c>
      <c r="H12" s="142" t="s">
        <v>106</v>
      </c>
      <c r="I12" s="140" t="s">
        <v>104</v>
      </c>
      <c r="J12" s="142" t="s">
        <v>63</v>
      </c>
      <c r="K12" s="143" t="s">
        <v>106</v>
      </c>
      <c r="L12" s="61" t="s">
        <v>111</v>
      </c>
    </row>
    <row r="13" spans="1:12" s="9" customFormat="1" ht="23.25">
      <c r="A13" s="448" t="s">
        <v>112</v>
      </c>
      <c r="B13" s="449"/>
      <c r="C13" s="144"/>
      <c r="D13" s="145"/>
      <c r="E13" s="145">
        <v>122583</v>
      </c>
      <c r="F13" s="144"/>
      <c r="G13" s="145"/>
      <c r="H13" s="145">
        <f>33632-338+195</f>
        <v>33489</v>
      </c>
      <c r="I13" s="144">
        <f t="shared" ref="I13:K19" si="0">C13+F13</f>
        <v>0</v>
      </c>
      <c r="J13" s="145">
        <f t="shared" si="0"/>
        <v>0</v>
      </c>
      <c r="K13" s="146">
        <f t="shared" si="0"/>
        <v>156072</v>
      </c>
      <c r="L13" s="55" t="s">
        <v>111</v>
      </c>
    </row>
    <row r="14" spans="1:12" s="9" customFormat="1" ht="23.25">
      <c r="A14" s="428" t="s">
        <v>114</v>
      </c>
      <c r="B14" s="429"/>
      <c r="C14" s="144"/>
      <c r="D14" s="145"/>
      <c r="E14" s="145">
        <v>34000</v>
      </c>
      <c r="F14" s="144"/>
      <c r="G14" s="145"/>
      <c r="H14" s="145">
        <f>2807+448+137-570</f>
        <v>2822</v>
      </c>
      <c r="I14" s="144">
        <f t="shared" si="0"/>
        <v>0</v>
      </c>
      <c r="J14" s="145">
        <f t="shared" si="0"/>
        <v>0</v>
      </c>
      <c r="K14" s="146">
        <f t="shared" si="0"/>
        <v>36822</v>
      </c>
      <c r="L14" s="55" t="s">
        <v>111</v>
      </c>
    </row>
    <row r="15" spans="1:12" s="9" customFormat="1" ht="23.25">
      <c r="A15" s="428" t="s">
        <v>118</v>
      </c>
      <c r="B15" s="429"/>
      <c r="C15" s="144"/>
      <c r="D15" s="145"/>
      <c r="E15" s="145">
        <v>0</v>
      </c>
      <c r="F15" s="144"/>
      <c r="G15" s="145"/>
      <c r="H15" s="145">
        <v>23</v>
      </c>
      <c r="I15" s="144">
        <f t="shared" si="0"/>
        <v>0</v>
      </c>
      <c r="J15" s="145">
        <f t="shared" si="0"/>
        <v>0</v>
      </c>
      <c r="K15" s="146">
        <f t="shared" si="0"/>
        <v>23</v>
      </c>
      <c r="L15" s="55" t="s">
        <v>111</v>
      </c>
    </row>
    <row r="16" spans="1:12" s="9" customFormat="1" ht="23.25">
      <c r="A16" s="428" t="s">
        <v>115</v>
      </c>
      <c r="B16" s="429"/>
      <c r="C16" s="144"/>
      <c r="D16" s="145"/>
      <c r="E16" s="145">
        <v>7000</v>
      </c>
      <c r="F16" s="144"/>
      <c r="G16" s="145"/>
      <c r="H16" s="145">
        <f>2617+375</f>
        <v>2992</v>
      </c>
      <c r="I16" s="144">
        <f t="shared" si="0"/>
        <v>0</v>
      </c>
      <c r="J16" s="145">
        <f t="shared" si="0"/>
        <v>0</v>
      </c>
      <c r="K16" s="146">
        <f t="shared" si="0"/>
        <v>9992</v>
      </c>
      <c r="L16" s="55" t="s">
        <v>111</v>
      </c>
    </row>
    <row r="17" spans="1:25" s="9" customFormat="1" ht="23.25">
      <c r="A17" s="428" t="s">
        <v>116</v>
      </c>
      <c r="B17" s="429"/>
      <c r="C17" s="144"/>
      <c r="D17" s="145"/>
      <c r="E17" s="145">
        <v>0</v>
      </c>
      <c r="F17" s="144"/>
      <c r="G17" s="145"/>
      <c r="H17" s="145">
        <v>0</v>
      </c>
      <c r="I17" s="144">
        <f t="shared" si="0"/>
        <v>0</v>
      </c>
      <c r="J17" s="145">
        <f t="shared" si="0"/>
        <v>0</v>
      </c>
      <c r="K17" s="146">
        <f t="shared" si="0"/>
        <v>0</v>
      </c>
      <c r="L17" s="55" t="s">
        <v>111</v>
      </c>
    </row>
    <row r="18" spans="1:25" s="9" customFormat="1" ht="23.25">
      <c r="A18" s="428" t="s">
        <v>117</v>
      </c>
      <c r="B18" s="429"/>
      <c r="C18" s="144"/>
      <c r="D18" s="145"/>
      <c r="E18" s="145">
        <v>1300</v>
      </c>
      <c r="F18" s="144"/>
      <c r="G18" s="145"/>
      <c r="H18" s="145">
        <v>441</v>
      </c>
      <c r="I18" s="144">
        <f t="shared" si="0"/>
        <v>0</v>
      </c>
      <c r="J18" s="145">
        <f t="shared" si="0"/>
        <v>0</v>
      </c>
      <c r="K18" s="146">
        <f t="shared" si="0"/>
        <v>1741</v>
      </c>
      <c r="L18" s="55" t="s">
        <v>111</v>
      </c>
    </row>
    <row r="19" spans="1:25" s="9" customFormat="1" ht="23.25">
      <c r="A19" s="147" t="s">
        <v>119</v>
      </c>
      <c r="B19" s="148"/>
      <c r="C19" s="149"/>
      <c r="D19" s="150"/>
      <c r="E19" s="150">
        <v>3417</v>
      </c>
      <c r="F19" s="149"/>
      <c r="G19" s="150"/>
      <c r="H19" s="150">
        <v>0</v>
      </c>
      <c r="I19" s="149">
        <f t="shared" si="0"/>
        <v>0</v>
      </c>
      <c r="J19" s="145">
        <f t="shared" si="0"/>
        <v>0</v>
      </c>
      <c r="K19" s="146">
        <f t="shared" si="0"/>
        <v>3417</v>
      </c>
      <c r="L19" s="55" t="s">
        <v>111</v>
      </c>
    </row>
    <row r="20" spans="1:25" s="62" customFormat="1" ht="22.5">
      <c r="A20" s="450" t="s">
        <v>109</v>
      </c>
      <c r="B20" s="451"/>
      <c r="C20" s="151">
        <f>SUM(C13:C19)</f>
        <v>0</v>
      </c>
      <c r="D20" s="152"/>
      <c r="E20" s="152">
        <f t="shared" ref="E20:K20" si="1">SUM(E13:E19)</f>
        <v>168300</v>
      </c>
      <c r="F20" s="151">
        <f t="shared" si="1"/>
        <v>0</v>
      </c>
      <c r="G20" s="152">
        <f t="shared" si="1"/>
        <v>0</v>
      </c>
      <c r="H20" s="152">
        <f t="shared" si="1"/>
        <v>39767</v>
      </c>
      <c r="I20" s="151">
        <f t="shared" si="1"/>
        <v>0</v>
      </c>
      <c r="J20" s="152">
        <f t="shared" si="1"/>
        <v>0</v>
      </c>
      <c r="K20" s="153">
        <f t="shared" si="1"/>
        <v>208067</v>
      </c>
      <c r="L20" s="61" t="s">
        <v>111</v>
      </c>
    </row>
    <row r="21" spans="1:25" s="9" customFormat="1" ht="23.25">
      <c r="A21" s="442" t="s">
        <v>99</v>
      </c>
      <c r="B21" s="443"/>
      <c r="C21" s="154"/>
      <c r="D21" s="155"/>
      <c r="E21" s="155"/>
      <c r="F21" s="154"/>
      <c r="G21" s="155"/>
      <c r="H21" s="155"/>
      <c r="I21" s="154"/>
      <c r="J21" s="155">
        <f>E21+G21</f>
        <v>0</v>
      </c>
      <c r="K21" s="156"/>
      <c r="L21" s="55" t="s">
        <v>111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23.25">
      <c r="A22" s="442" t="s">
        <v>98</v>
      </c>
      <c r="B22" s="443"/>
      <c r="C22" s="157"/>
      <c r="D22" s="158"/>
      <c r="E22" s="158">
        <v>0</v>
      </c>
      <c r="F22" s="157"/>
      <c r="G22" s="158">
        <f>+G20+G21</f>
        <v>0</v>
      </c>
      <c r="H22" s="158"/>
      <c r="I22" s="157"/>
      <c r="J22" s="158">
        <f>SUM(J20:J21)</f>
        <v>0</v>
      </c>
      <c r="K22" s="159"/>
      <c r="L22" s="55" t="s">
        <v>111</v>
      </c>
    </row>
    <row r="23" spans="1:25" s="9" customFormat="1" ht="23.25">
      <c r="A23" s="444" t="s">
        <v>100</v>
      </c>
      <c r="B23" s="445"/>
      <c r="C23" s="144"/>
      <c r="D23" s="145"/>
      <c r="E23" s="145"/>
      <c r="F23" s="144"/>
      <c r="G23" s="145"/>
      <c r="H23" s="145"/>
      <c r="I23" s="144"/>
      <c r="J23" s="145"/>
      <c r="K23" s="146"/>
      <c r="L23" s="55" t="s">
        <v>111</v>
      </c>
    </row>
    <row r="24" spans="1:25" s="9" customFormat="1" ht="23.25">
      <c r="A24" s="446" t="s">
        <v>65</v>
      </c>
      <c r="B24" s="447"/>
      <c r="C24" s="144"/>
      <c r="D24" s="145"/>
      <c r="E24" s="145"/>
      <c r="F24" s="144"/>
      <c r="G24" s="145"/>
      <c r="H24" s="145"/>
      <c r="I24" s="144"/>
      <c r="J24" s="145">
        <f>E24+G24</f>
        <v>0</v>
      </c>
      <c r="K24" s="146"/>
      <c r="L24" s="55" t="s">
        <v>111</v>
      </c>
    </row>
    <row r="25" spans="1:25" s="9" customFormat="1" ht="23.25">
      <c r="A25" s="452" t="s">
        <v>86</v>
      </c>
      <c r="B25" s="453"/>
      <c r="C25" s="154"/>
      <c r="D25" s="155"/>
      <c r="E25" s="155"/>
      <c r="F25" s="154"/>
      <c r="G25" s="155"/>
      <c r="H25" s="155"/>
      <c r="I25" s="154"/>
      <c r="J25" s="155">
        <f>E25+G25</f>
        <v>0</v>
      </c>
      <c r="K25" s="156"/>
      <c r="L25" s="55" t="s">
        <v>111</v>
      </c>
    </row>
    <row r="26" spans="1:25" s="9" customFormat="1" ht="15.75">
      <c r="A26" s="458"/>
      <c r="B26" s="459"/>
      <c r="C26" s="459"/>
      <c r="D26" s="459"/>
      <c r="E26" s="459"/>
      <c r="F26" s="459"/>
      <c r="G26" s="459"/>
      <c r="H26" s="459"/>
      <c r="I26" s="459"/>
      <c r="J26" s="459"/>
      <c r="K26" s="460"/>
      <c r="L26" s="55"/>
    </row>
    <row r="27" spans="1:25" s="9" customFormat="1" ht="15.75" customHeigh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3"/>
      <c r="L27" s="55"/>
    </row>
    <row r="28" spans="1:25" s="9" customFormat="1" ht="19.5" customHeight="1">
      <c r="A28" s="442" t="s">
        <v>101</v>
      </c>
      <c r="B28" s="454"/>
      <c r="C28" s="154"/>
      <c r="D28" s="155"/>
      <c r="E28" s="155">
        <f>E25+E24+E22</f>
        <v>0</v>
      </c>
      <c r="F28" s="154"/>
      <c r="G28" s="155">
        <f>G25+G24+G22</f>
        <v>0</v>
      </c>
      <c r="H28" s="155"/>
      <c r="I28" s="154"/>
      <c r="J28" s="155">
        <f>J25+J24+J22</f>
        <v>0</v>
      </c>
      <c r="K28" s="156"/>
      <c r="L28" s="55" t="s">
        <v>40</v>
      </c>
    </row>
    <row r="29" spans="1:25" s="9" customFormat="1" ht="15.7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55"/>
    </row>
    <row r="30" spans="1:25" s="9" customFormat="1" ht="14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55"/>
    </row>
    <row r="31" spans="1:25" s="9" customFormat="1" ht="47.25" customHeight="1">
      <c r="A31" s="457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55"/>
    </row>
    <row r="32" spans="1:25" s="9" customFormat="1" ht="23.2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55"/>
    </row>
    <row r="33" spans="1:12" s="9" customFormat="1" ht="18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55"/>
    </row>
    <row r="34" spans="1:12" s="9" customFormat="1" ht="18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55"/>
    </row>
    <row r="35" spans="1:12" s="9" customFormat="1" ht="40.15" customHeight="1">
      <c r="A35" s="455"/>
      <c r="B35" s="455"/>
      <c r="C35" s="455"/>
      <c r="D35" s="455"/>
      <c r="E35" s="455"/>
      <c r="F35" s="455"/>
      <c r="G35" s="455"/>
      <c r="H35" s="455"/>
      <c r="I35" s="92"/>
      <c r="J35" s="92"/>
      <c r="K35" s="92"/>
      <c r="L35" s="55"/>
    </row>
    <row r="36" spans="1:12" s="9" customFormat="1" ht="14.45" customHeight="1">
      <c r="A36" s="95"/>
      <c r="B36" s="95"/>
      <c r="C36" s="95"/>
      <c r="D36" s="95"/>
      <c r="E36" s="95"/>
      <c r="F36" s="95"/>
      <c r="G36" s="95"/>
      <c r="H36" s="95"/>
      <c r="I36" s="92"/>
      <c r="J36" s="92"/>
      <c r="K36" s="92"/>
      <c r="L36" s="55"/>
    </row>
    <row r="37" spans="1:12" s="9" customFormat="1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55"/>
    </row>
    <row r="38" spans="1:12" s="9" customFormat="1" ht="15.75">
      <c r="A38" s="456"/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55"/>
    </row>
    <row r="39" spans="1:12" s="9" customFormat="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6"/>
    </row>
    <row r="40" spans="1:12" s="9" customFormat="1" ht="15.75">
      <c r="A40" s="63"/>
      <c r="B40" s="63"/>
      <c r="C40" s="63"/>
      <c r="D40" s="63"/>
      <c r="E40" s="63"/>
      <c r="F40" s="5"/>
      <c r="G40" s="5"/>
      <c r="H40" s="5"/>
      <c r="I40" s="5"/>
      <c r="J40" s="5"/>
      <c r="K40" s="5"/>
      <c r="L40" s="56"/>
    </row>
    <row r="41" spans="1:12" s="9" customFormat="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48"/>
      <c r="L41" s="56"/>
    </row>
    <row r="42" spans="1:12" s="9" customFormat="1" ht="15.75">
      <c r="L42" s="56"/>
    </row>
  </sheetData>
  <customSheetViews>
    <customSheetView guid="{85C6813B-1ABB-45AB-8D59-4DA157CA1F80}" scale="60" showPageBreaks="1" fitToPage="1" printArea="1" hiddenRows="1" hiddenColumns="1" view="pageBreakPreview" showRuler="0" topLeftCell="A6">
      <selection activeCell="W16" sqref="W16"/>
      <pageMargins left="0.75" right="0.75" top="1" bottom="1" header="0.5" footer="0.5"/>
      <printOptions horizontalCentered="1"/>
      <pageSetup scale="59" orientation="landscape" r:id="rId1"/>
      <headerFooter alignWithMargins="0">
        <oddFooter>&amp;C&amp;"Times New Roman,Regular"Exhibit G:  Crosswalk of 2008 Availability</oddFooter>
      </headerFooter>
    </customSheetView>
    <customSheetView guid="{D702B936-D79C-40FC-B082-669DA6EE32D5}" scale="60" showPageBreaks="1" fitToPage="1" printArea="1" hiddenColumns="1" view="pageBreakPreview" showRuler="0" topLeftCell="A16">
      <selection activeCell="A20" sqref="A20:IV20"/>
      <pageMargins left="0.75" right="0.75" top="1" bottom="1" header="0.5" footer="0.5"/>
      <printOptions horizontalCentered="1"/>
      <pageSetup scale="59" orientation="landscape" r:id="rId2"/>
      <headerFooter alignWithMargins="0">
        <oddFooter>&amp;C&amp;"Times New Roman,Regular"Exhibit G:  Crosswalk of 2008 Availability</oddFooter>
      </headerFooter>
    </customSheetView>
    <customSheetView guid="{CE378CC0-152A-463B-8CC6-90B8F59E1666}" scale="60" showPageBreaks="1" fitToPage="1" printArea="1" view="pageBreakPreview" showRuler="0" topLeftCell="A10">
      <selection activeCell="A37" sqref="A37"/>
      <pageMargins left="0.75" right="0.75" top="1" bottom="1" header="0.5" footer="0.5"/>
      <printOptions horizontalCentered="1"/>
      <pageSetup scale="59" orientation="landscape" r:id="rId3"/>
      <headerFooter alignWithMargins="0">
        <oddFooter>&amp;C&amp;"Times New Roman,Regular"Exhibit G:  Crosswalk of 2008 Availability</oddFooter>
      </headerFooter>
    </customSheetView>
    <customSheetView guid="{8BD7FF76-BD06-497E-A0B8-1B8F5FEA7AF5}" showPageBreaks="1" fitToPage="1" printArea="1" showRuler="0">
      <selection sqref="A1:E1"/>
      <pageMargins left="0.75" right="0.75" top="1" bottom="1" header="0.5" footer="0.5"/>
      <printOptions horizontalCentered="1"/>
      <pageSetup scale="59" orientation="landscape" r:id="rId4"/>
      <headerFooter alignWithMargins="0">
        <oddFooter>&amp;C&amp;"Times New Roman,Regular"Exhibit G:  Crosswalk of 2008 Availability</oddFooter>
      </headerFooter>
    </customSheetView>
  </customSheetViews>
  <mergeCells count="25">
    <mergeCell ref="A25:B25"/>
    <mergeCell ref="A28:B28"/>
    <mergeCell ref="A35:H35"/>
    <mergeCell ref="A38:K38"/>
    <mergeCell ref="A31:K31"/>
    <mergeCell ref="A26:K27"/>
    <mergeCell ref="A22:B22"/>
    <mergeCell ref="A23:B23"/>
    <mergeCell ref="A24:B24"/>
    <mergeCell ref="A13:B13"/>
    <mergeCell ref="A14:B14"/>
    <mergeCell ref="A15:B15"/>
    <mergeCell ref="A20:B20"/>
    <mergeCell ref="A16:B16"/>
    <mergeCell ref="A17:B17"/>
    <mergeCell ref="A1:E1"/>
    <mergeCell ref="A3:K3"/>
    <mergeCell ref="A4:K4"/>
    <mergeCell ref="A5:K5"/>
    <mergeCell ref="A21:B21"/>
    <mergeCell ref="A18:B18"/>
    <mergeCell ref="A6:K6"/>
    <mergeCell ref="C9:E10"/>
    <mergeCell ref="F9:H10"/>
    <mergeCell ref="I9:K10"/>
  </mergeCells>
  <phoneticPr fontId="22" type="noConversion"/>
  <printOptions horizontalCentered="1"/>
  <pageMargins left="0.75" right="0.75" top="1" bottom="1" header="0.5" footer="0.5"/>
  <pageSetup scale="77" orientation="landscape" r:id="rId5"/>
  <headerFooter alignWithMargins="0">
    <oddFooter>&amp;C&amp;"Times New Roman,Regular"Exhibit F:  Crosswalk of 2010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35"/>
  <sheetViews>
    <sheetView view="pageBreakPreview" zoomScaleNormal="100" zoomScaleSheetLayoutView="100" workbookViewId="0">
      <selection activeCell="B29" sqref="B29"/>
    </sheetView>
  </sheetViews>
  <sheetFormatPr defaultRowHeight="15"/>
  <cols>
    <col min="2" max="2" width="37.33203125" customWidth="1"/>
    <col min="5" max="5" width="11.44140625" customWidth="1"/>
    <col min="8" max="8" width="11.109375" customWidth="1"/>
    <col min="11" max="11" width="11.44140625" customWidth="1"/>
  </cols>
  <sheetData>
    <row r="1" spans="1:12" ht="23.25">
      <c r="A1" s="439" t="s">
        <v>165</v>
      </c>
      <c r="B1" s="440"/>
      <c r="C1" s="440"/>
      <c r="D1" s="440"/>
      <c r="E1" s="440"/>
      <c r="F1" s="128"/>
      <c r="G1" s="128"/>
      <c r="H1" s="128"/>
      <c r="I1" s="128"/>
      <c r="J1" s="128"/>
      <c r="K1" s="129"/>
      <c r="L1" s="57" t="s">
        <v>111</v>
      </c>
    </row>
    <row r="2" spans="1:12" ht="23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57"/>
    </row>
    <row r="3" spans="1:12" s="9" customFormat="1" ht="22.5">
      <c r="A3" s="430" t="s">
        <v>162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55" t="s">
        <v>111</v>
      </c>
    </row>
    <row r="4" spans="1:12" s="9" customFormat="1" ht="22.5">
      <c r="A4" s="430" t="str">
        <f>+'B. Summary of Requirements '!A5</f>
        <v>Fees and Expenses of Witnesses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55" t="s">
        <v>111</v>
      </c>
    </row>
    <row r="5" spans="1:12" s="9" customFormat="1" ht="22.5">
      <c r="A5" s="430" t="str">
        <f>+'B. Summary of Requirements '!A6</f>
        <v>Salaries and Expenses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55" t="s">
        <v>111</v>
      </c>
    </row>
    <row r="6" spans="1:12" s="9" customFormat="1" ht="22.5">
      <c r="A6" s="430" t="s">
        <v>93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55" t="s">
        <v>111</v>
      </c>
    </row>
    <row r="7" spans="1:12" s="9" customFormat="1" ht="23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55"/>
    </row>
    <row r="8" spans="1:12" s="9" customFormat="1" ht="23.25">
      <c r="A8" s="130"/>
      <c r="B8" s="130"/>
      <c r="C8" s="131"/>
      <c r="D8" s="131"/>
      <c r="E8" s="131"/>
      <c r="F8" s="130"/>
      <c r="G8" s="130"/>
      <c r="H8" s="130"/>
      <c r="I8" s="130"/>
      <c r="J8" s="131"/>
      <c r="K8" s="131"/>
      <c r="L8" s="55"/>
    </row>
    <row r="9" spans="1:12" s="62" customFormat="1" ht="16.5" customHeight="1">
      <c r="A9" s="132"/>
      <c r="B9" s="133"/>
      <c r="C9" s="432" t="s">
        <v>164</v>
      </c>
      <c r="D9" s="433"/>
      <c r="E9" s="434"/>
      <c r="F9" s="432" t="s">
        <v>39</v>
      </c>
      <c r="G9" s="434"/>
      <c r="H9" s="437"/>
      <c r="I9" s="432" t="s">
        <v>163</v>
      </c>
      <c r="J9" s="434"/>
      <c r="K9" s="437"/>
      <c r="L9" s="57" t="s">
        <v>111</v>
      </c>
    </row>
    <row r="10" spans="1:12" s="62" customFormat="1" ht="22.5">
      <c r="A10" s="134"/>
      <c r="B10" s="135"/>
      <c r="C10" s="435"/>
      <c r="D10" s="436"/>
      <c r="E10" s="436"/>
      <c r="F10" s="435"/>
      <c r="G10" s="436"/>
      <c r="H10" s="438"/>
      <c r="I10" s="435"/>
      <c r="J10" s="436"/>
      <c r="K10" s="438"/>
      <c r="L10" s="61" t="s">
        <v>111</v>
      </c>
    </row>
    <row r="11" spans="1:12" s="62" customFormat="1" ht="15" customHeight="1">
      <c r="A11" s="134"/>
      <c r="B11" s="136"/>
      <c r="C11" s="134"/>
      <c r="D11" s="135"/>
      <c r="E11" s="136"/>
      <c r="F11" s="134"/>
      <c r="G11" s="136"/>
      <c r="H11" s="136"/>
      <c r="I11" s="134"/>
      <c r="J11" s="135"/>
      <c r="K11" s="137"/>
      <c r="L11" s="61" t="s">
        <v>111</v>
      </c>
    </row>
    <row r="12" spans="1:12" s="62" customFormat="1" ht="23.25" thickBot="1">
      <c r="A12" s="138" t="s">
        <v>62</v>
      </c>
      <c r="B12" s="139"/>
      <c r="C12" s="140" t="s">
        <v>104</v>
      </c>
      <c r="D12" s="141" t="s">
        <v>63</v>
      </c>
      <c r="E12" s="142" t="s">
        <v>106</v>
      </c>
      <c r="F12" s="140" t="s">
        <v>104</v>
      </c>
      <c r="G12" s="141" t="s">
        <v>63</v>
      </c>
      <c r="H12" s="142" t="s">
        <v>106</v>
      </c>
      <c r="I12" s="140" t="s">
        <v>104</v>
      </c>
      <c r="J12" s="142" t="s">
        <v>63</v>
      </c>
      <c r="K12" s="143" t="s">
        <v>106</v>
      </c>
      <c r="L12" s="61" t="s">
        <v>111</v>
      </c>
    </row>
    <row r="13" spans="1:12" s="9" customFormat="1" ht="23.25">
      <c r="A13" s="448" t="s">
        <v>112</v>
      </c>
      <c r="B13" s="449"/>
      <c r="C13" s="144"/>
      <c r="D13" s="145"/>
      <c r="E13" s="145">
        <v>126830</v>
      </c>
      <c r="F13" s="144"/>
      <c r="G13" s="145"/>
      <c r="H13" s="145">
        <v>14185</v>
      </c>
      <c r="I13" s="144">
        <f t="shared" ref="I13:K20" si="0">C13+F13</f>
        <v>0</v>
      </c>
      <c r="J13" s="145">
        <f t="shared" si="0"/>
        <v>0</v>
      </c>
      <c r="K13" s="146">
        <f t="shared" si="0"/>
        <v>141015</v>
      </c>
      <c r="L13" s="55" t="s">
        <v>111</v>
      </c>
    </row>
    <row r="14" spans="1:12" s="9" customFormat="1" ht="23.25">
      <c r="A14" s="428" t="s">
        <v>114</v>
      </c>
      <c r="B14" s="429"/>
      <c r="C14" s="144"/>
      <c r="D14" s="145"/>
      <c r="E14" s="145">
        <v>31000</v>
      </c>
      <c r="F14" s="144"/>
      <c r="G14" s="145"/>
      <c r="H14" s="145">
        <v>1081</v>
      </c>
      <c r="I14" s="144">
        <f t="shared" si="0"/>
        <v>0</v>
      </c>
      <c r="J14" s="145">
        <f t="shared" si="0"/>
        <v>0</v>
      </c>
      <c r="K14" s="146">
        <f t="shared" si="0"/>
        <v>32081</v>
      </c>
      <c r="L14" s="55" t="s">
        <v>111</v>
      </c>
    </row>
    <row r="15" spans="1:12" s="9" customFormat="1" ht="23.25">
      <c r="A15" s="296" t="s">
        <v>166</v>
      </c>
      <c r="B15" s="297"/>
      <c r="C15" s="144"/>
      <c r="D15" s="145"/>
      <c r="E15" s="145">
        <v>2617</v>
      </c>
      <c r="F15" s="144"/>
      <c r="G15" s="145"/>
      <c r="H15" s="145">
        <v>641</v>
      </c>
      <c r="I15" s="144">
        <v>0</v>
      </c>
      <c r="J15" s="145">
        <v>0</v>
      </c>
      <c r="K15" s="146">
        <f t="shared" si="0"/>
        <v>3258</v>
      </c>
      <c r="L15" s="55"/>
    </row>
    <row r="16" spans="1:12" s="9" customFormat="1" ht="23.25">
      <c r="A16" s="428" t="s">
        <v>118</v>
      </c>
      <c r="B16" s="429"/>
      <c r="C16" s="144"/>
      <c r="D16" s="145"/>
      <c r="E16" s="145">
        <v>0</v>
      </c>
      <c r="F16" s="144"/>
      <c r="G16" s="145"/>
      <c r="H16" s="145">
        <v>0</v>
      </c>
      <c r="I16" s="144">
        <f t="shared" si="0"/>
        <v>0</v>
      </c>
      <c r="J16" s="145">
        <f t="shared" si="0"/>
        <v>0</v>
      </c>
      <c r="K16" s="146">
        <f t="shared" si="0"/>
        <v>0</v>
      </c>
      <c r="L16" s="55" t="s">
        <v>111</v>
      </c>
    </row>
    <row r="17" spans="1:12" s="9" customFormat="1" ht="23.25">
      <c r="A17" s="428" t="s">
        <v>115</v>
      </c>
      <c r="B17" s="429"/>
      <c r="C17" s="144"/>
      <c r="D17" s="145"/>
      <c r="E17" s="145">
        <v>4176</v>
      </c>
      <c r="F17" s="144"/>
      <c r="G17" s="145"/>
      <c r="H17" s="145">
        <v>1810</v>
      </c>
      <c r="I17" s="144">
        <f t="shared" si="0"/>
        <v>0</v>
      </c>
      <c r="J17" s="145">
        <f t="shared" si="0"/>
        <v>0</v>
      </c>
      <c r="K17" s="146">
        <f t="shared" si="0"/>
        <v>5986</v>
      </c>
      <c r="L17" s="55" t="s">
        <v>111</v>
      </c>
    </row>
    <row r="18" spans="1:12" s="9" customFormat="1" ht="23.25">
      <c r="A18" s="428" t="s">
        <v>116</v>
      </c>
      <c r="B18" s="429"/>
      <c r="C18" s="144"/>
      <c r="D18" s="145"/>
      <c r="E18" s="145">
        <v>0</v>
      </c>
      <c r="F18" s="144"/>
      <c r="G18" s="145"/>
      <c r="H18" s="145">
        <v>0</v>
      </c>
      <c r="I18" s="144">
        <f t="shared" si="0"/>
        <v>0</v>
      </c>
      <c r="J18" s="145">
        <f t="shared" si="0"/>
        <v>0</v>
      </c>
      <c r="K18" s="146">
        <f t="shared" si="0"/>
        <v>0</v>
      </c>
      <c r="L18" s="55" t="s">
        <v>111</v>
      </c>
    </row>
    <row r="19" spans="1:12" s="9" customFormat="1" ht="23.25">
      <c r="A19" s="428" t="s">
        <v>117</v>
      </c>
      <c r="B19" s="429"/>
      <c r="C19" s="144"/>
      <c r="D19" s="145"/>
      <c r="E19" s="145">
        <v>748</v>
      </c>
      <c r="F19" s="144"/>
      <c r="G19" s="145"/>
      <c r="H19" s="145">
        <v>434</v>
      </c>
      <c r="I19" s="144">
        <f t="shared" si="0"/>
        <v>0</v>
      </c>
      <c r="J19" s="145">
        <f t="shared" si="0"/>
        <v>0</v>
      </c>
      <c r="K19" s="146">
        <f t="shared" si="0"/>
        <v>1182</v>
      </c>
      <c r="L19" s="55" t="s">
        <v>111</v>
      </c>
    </row>
    <row r="20" spans="1:12" s="9" customFormat="1" ht="23.25">
      <c r="A20" s="147" t="s">
        <v>119</v>
      </c>
      <c r="B20" s="148"/>
      <c r="C20" s="149"/>
      <c r="D20" s="150"/>
      <c r="E20" s="150">
        <v>2929</v>
      </c>
      <c r="F20" s="149"/>
      <c r="G20" s="150"/>
      <c r="H20" s="150">
        <v>0</v>
      </c>
      <c r="I20" s="149">
        <f t="shared" si="0"/>
        <v>0</v>
      </c>
      <c r="J20" s="145">
        <f t="shared" si="0"/>
        <v>0</v>
      </c>
      <c r="K20" s="146">
        <f t="shared" si="0"/>
        <v>2929</v>
      </c>
      <c r="L20" s="55" t="s">
        <v>111</v>
      </c>
    </row>
    <row r="21" spans="1:12" s="62" customFormat="1" ht="22.5">
      <c r="A21" s="450" t="s">
        <v>109</v>
      </c>
      <c r="B21" s="451"/>
      <c r="C21" s="151">
        <f>SUM(C13:C20)</f>
        <v>0</v>
      </c>
      <c r="D21" s="152">
        <v>0</v>
      </c>
      <c r="E21" s="152">
        <f t="shared" ref="E21:K21" si="1">SUM(E13:E20)</f>
        <v>168300</v>
      </c>
      <c r="F21" s="151">
        <f t="shared" si="1"/>
        <v>0</v>
      </c>
      <c r="G21" s="152">
        <f t="shared" si="1"/>
        <v>0</v>
      </c>
      <c r="H21" s="152">
        <f t="shared" si="1"/>
        <v>18151</v>
      </c>
      <c r="I21" s="151">
        <f t="shared" si="1"/>
        <v>0</v>
      </c>
      <c r="J21" s="152">
        <f t="shared" si="1"/>
        <v>0</v>
      </c>
      <c r="K21" s="153">
        <f t="shared" si="1"/>
        <v>186451</v>
      </c>
      <c r="L21" s="61" t="s">
        <v>111</v>
      </c>
    </row>
    <row r="22" spans="1:12" s="9" customFormat="1" ht="15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55"/>
    </row>
    <row r="23" spans="1:12" s="9" customFormat="1" ht="14.2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55"/>
    </row>
    <row r="24" spans="1:12" s="9" customFormat="1" ht="47.25" customHeight="1">
      <c r="A24" s="457"/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55"/>
    </row>
    <row r="25" spans="1:12" s="9" customFormat="1" ht="23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55"/>
    </row>
    <row r="26" spans="1:12" s="9" customFormat="1" ht="18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55"/>
    </row>
    <row r="27" spans="1:12" s="9" customFormat="1" ht="18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55"/>
    </row>
    <row r="28" spans="1:12" s="9" customFormat="1" ht="40.15" customHeight="1">
      <c r="A28" s="455"/>
      <c r="B28" s="455"/>
      <c r="C28" s="455"/>
      <c r="D28" s="455"/>
      <c r="E28" s="455"/>
      <c r="F28" s="455"/>
      <c r="G28" s="455"/>
      <c r="H28" s="455"/>
      <c r="I28" s="92"/>
      <c r="J28" s="92"/>
      <c r="K28" s="92"/>
      <c r="L28" s="55"/>
    </row>
    <row r="29" spans="1:12" s="9" customFormat="1" ht="14.45" customHeight="1">
      <c r="A29" s="95"/>
      <c r="B29" s="95"/>
      <c r="C29" s="95"/>
      <c r="D29" s="95"/>
      <c r="E29" s="95"/>
      <c r="F29" s="95"/>
      <c r="G29" s="95"/>
      <c r="H29" s="95"/>
      <c r="I29" s="92"/>
      <c r="J29" s="92"/>
      <c r="K29" s="92"/>
      <c r="L29" s="55"/>
    </row>
    <row r="30" spans="1:12" s="9" customFormat="1" ht="18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</row>
    <row r="31" spans="1:12" s="9" customFormat="1" ht="15.7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55"/>
    </row>
    <row r="32" spans="1:12" s="9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6"/>
    </row>
    <row r="33" spans="1:12" s="9" customFormat="1" ht="15.75">
      <c r="A33" s="63"/>
      <c r="B33" s="63"/>
      <c r="C33" s="63"/>
      <c r="D33" s="63"/>
      <c r="E33" s="63"/>
      <c r="F33" s="5"/>
      <c r="G33" s="5"/>
      <c r="H33" s="5"/>
      <c r="I33" s="5"/>
      <c r="J33" s="5"/>
      <c r="K33" s="5"/>
      <c r="L33" s="56"/>
    </row>
    <row r="34" spans="1:12" s="9" customFormat="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48"/>
      <c r="L34" s="56"/>
    </row>
    <row r="35" spans="1:12" s="9" customFormat="1" ht="15.75">
      <c r="L35" s="56"/>
    </row>
  </sheetData>
  <mergeCells count="18">
    <mergeCell ref="C9:E10"/>
    <mergeCell ref="F9:H10"/>
    <mergeCell ref="I9:K10"/>
    <mergeCell ref="A1:E1"/>
    <mergeCell ref="A3:K3"/>
    <mergeCell ref="A4:K4"/>
    <mergeCell ref="A5:K5"/>
    <mergeCell ref="A6:K6"/>
    <mergeCell ref="A24:K24"/>
    <mergeCell ref="A28:H28"/>
    <mergeCell ref="A31:K31"/>
    <mergeCell ref="A21:B21"/>
    <mergeCell ref="A13:B13"/>
    <mergeCell ref="A14:B14"/>
    <mergeCell ref="A16:B16"/>
    <mergeCell ref="A17:B17"/>
    <mergeCell ref="A18:B18"/>
    <mergeCell ref="A19:B19"/>
  </mergeCells>
  <printOptions horizontalCentered="1"/>
  <pageMargins left="0.75" right="0.75" top="1" bottom="1" header="0.5" footer="0.5"/>
  <pageSetup scale="76" orientation="landscape" r:id="rId1"/>
  <headerFooter alignWithMargins="0">
    <oddFooter>&amp;C&amp;"Times New Roman,Regular"Exhibit G:  Crosswalk of 2010 Availability</oddFooter>
  </headerFooter>
  <ignoredErrors>
    <ignoredError sqref="H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Normal="100" zoomScaleSheetLayoutView="100" workbookViewId="0">
      <selection activeCell="B6" sqref="B6"/>
    </sheetView>
  </sheetViews>
  <sheetFormatPr defaultRowHeight="15"/>
  <cols>
    <col min="1" max="1" width="33.33203125" customWidth="1"/>
    <col min="11" max="11" width="12.77734375" customWidth="1"/>
  </cols>
  <sheetData>
    <row r="1" spans="1:12" ht="20.25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288" t="s">
        <v>111</v>
      </c>
    </row>
    <row r="2" spans="1:12">
      <c r="A2" s="310"/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2" ht="18.75">
      <c r="A3" s="311" t="s">
        <v>129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  <c r="L3" s="288" t="s">
        <v>111</v>
      </c>
    </row>
    <row r="4" spans="1:12" ht="16.5">
      <c r="A4" s="312" t="s">
        <v>112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288" t="s">
        <v>111</v>
      </c>
    </row>
    <row r="5" spans="1:12" ht="16.5">
      <c r="A5" s="312" t="s">
        <v>94</v>
      </c>
      <c r="B5" s="201"/>
      <c r="C5" s="201"/>
      <c r="D5" s="201"/>
      <c r="E5" s="201"/>
      <c r="F5" s="201"/>
      <c r="G5" s="201"/>
      <c r="H5" s="201"/>
      <c r="I5" s="201"/>
      <c r="J5" s="201"/>
      <c r="K5" s="202"/>
      <c r="L5" s="288" t="s">
        <v>111</v>
      </c>
    </row>
    <row r="6" spans="1:12">
      <c r="A6" s="313" t="s">
        <v>93</v>
      </c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288" t="s">
        <v>111</v>
      </c>
    </row>
    <row r="7" spans="1:12">
      <c r="A7" s="201"/>
      <c r="B7" s="203"/>
      <c r="C7" s="202"/>
      <c r="D7" s="202"/>
      <c r="E7" s="202"/>
      <c r="F7" s="203"/>
      <c r="G7" s="202"/>
      <c r="H7" s="202"/>
      <c r="I7" s="202"/>
      <c r="J7" s="201"/>
      <c r="K7" s="204"/>
    </row>
    <row r="8" spans="1:12" ht="15.75">
      <c r="A8" s="205"/>
      <c r="B8" s="206" t="s">
        <v>112</v>
      </c>
      <c r="C8" s="207"/>
      <c r="D8" s="208"/>
      <c r="E8" s="208"/>
      <c r="F8" s="206" t="s">
        <v>114</v>
      </c>
      <c r="G8" s="207"/>
      <c r="H8" s="208"/>
      <c r="I8" s="208"/>
      <c r="J8" s="205"/>
      <c r="K8" s="209"/>
      <c r="L8" s="288" t="s">
        <v>111</v>
      </c>
    </row>
    <row r="9" spans="1:12" ht="15.75">
      <c r="A9" s="210"/>
      <c r="B9" s="211"/>
      <c r="C9" s="212"/>
      <c r="D9" s="212"/>
      <c r="E9" s="212"/>
      <c r="F9" s="211"/>
      <c r="G9" s="212"/>
      <c r="H9" s="212"/>
      <c r="I9" s="212"/>
      <c r="J9" s="213" t="s">
        <v>0</v>
      </c>
      <c r="K9" s="214"/>
      <c r="L9" s="288" t="s">
        <v>111</v>
      </c>
    </row>
    <row r="10" spans="1:12" ht="15.75">
      <c r="A10" s="210"/>
      <c r="B10" s="213" t="s">
        <v>130</v>
      </c>
      <c r="C10" s="215"/>
      <c r="D10" s="215" t="s">
        <v>132</v>
      </c>
      <c r="E10" s="215"/>
      <c r="F10" s="213" t="s">
        <v>131</v>
      </c>
      <c r="G10" s="215"/>
      <c r="H10" s="215" t="s">
        <v>132</v>
      </c>
      <c r="I10" s="215"/>
      <c r="J10" s="213" t="s">
        <v>133</v>
      </c>
      <c r="K10" s="214"/>
      <c r="L10" s="288" t="s">
        <v>111</v>
      </c>
    </row>
    <row r="11" spans="1:12" ht="16.5" thickBot="1">
      <c r="A11" s="216" t="s">
        <v>26</v>
      </c>
      <c r="B11" s="217" t="s">
        <v>104</v>
      </c>
      <c r="C11" s="218" t="s">
        <v>25</v>
      </c>
      <c r="D11" s="219" t="s">
        <v>104</v>
      </c>
      <c r="E11" s="218" t="s">
        <v>25</v>
      </c>
      <c r="F11" s="217" t="s">
        <v>104</v>
      </c>
      <c r="G11" s="218" t="s">
        <v>25</v>
      </c>
      <c r="H11" s="219" t="s">
        <v>104</v>
      </c>
      <c r="I11" s="218" t="s">
        <v>25</v>
      </c>
      <c r="J11" s="217" t="s">
        <v>104</v>
      </c>
      <c r="K11" s="220" t="s">
        <v>25</v>
      </c>
      <c r="L11" s="288" t="s">
        <v>111</v>
      </c>
    </row>
    <row r="12" spans="1:12" ht="15.75">
      <c r="A12" s="221"/>
      <c r="B12" s="210"/>
      <c r="C12" s="222"/>
      <c r="D12" s="223"/>
      <c r="E12" s="223"/>
      <c r="F12" s="210"/>
      <c r="G12" s="222"/>
      <c r="H12" s="223"/>
      <c r="I12" s="223"/>
      <c r="J12" s="224"/>
      <c r="K12" s="222"/>
      <c r="L12" s="288" t="s">
        <v>111</v>
      </c>
    </row>
    <row r="13" spans="1:12" ht="15.75">
      <c r="A13" s="225" t="s">
        <v>1</v>
      </c>
      <c r="B13" s="269">
        <v>0</v>
      </c>
      <c r="C13" s="270">
        <v>0</v>
      </c>
      <c r="D13" s="280">
        <v>0</v>
      </c>
      <c r="E13" s="280">
        <v>0</v>
      </c>
      <c r="F13" s="269">
        <v>0</v>
      </c>
      <c r="G13" s="270">
        <v>0</v>
      </c>
      <c r="H13" s="280">
        <v>0</v>
      </c>
      <c r="I13" s="280">
        <v>0</v>
      </c>
      <c r="J13" s="281">
        <v>0</v>
      </c>
      <c r="K13" s="282">
        <v>0</v>
      </c>
      <c r="L13" s="288" t="s">
        <v>111</v>
      </c>
    </row>
    <row r="14" spans="1:12" ht="15.75">
      <c r="A14" s="225" t="s">
        <v>2</v>
      </c>
      <c r="B14" s="269">
        <v>0</v>
      </c>
      <c r="C14" s="270">
        <v>0</v>
      </c>
      <c r="D14" s="280">
        <v>0</v>
      </c>
      <c r="E14" s="280">
        <v>0</v>
      </c>
      <c r="F14" s="269">
        <v>0</v>
      </c>
      <c r="G14" s="270">
        <v>0</v>
      </c>
      <c r="H14" s="280">
        <v>0</v>
      </c>
      <c r="I14" s="280">
        <v>0</v>
      </c>
      <c r="J14" s="281">
        <v>0</v>
      </c>
      <c r="K14" s="282">
        <v>0</v>
      </c>
      <c r="L14" s="288" t="s">
        <v>111</v>
      </c>
    </row>
    <row r="15" spans="1:12" ht="15.75">
      <c r="A15" s="225" t="s">
        <v>3</v>
      </c>
      <c r="B15" s="269">
        <v>0</v>
      </c>
      <c r="C15" s="270">
        <v>0</v>
      </c>
      <c r="D15" s="280">
        <v>0</v>
      </c>
      <c r="E15" s="280">
        <v>0</v>
      </c>
      <c r="F15" s="269">
        <v>0</v>
      </c>
      <c r="G15" s="270">
        <v>0</v>
      </c>
      <c r="H15" s="280">
        <v>0</v>
      </c>
      <c r="I15" s="280">
        <v>0</v>
      </c>
      <c r="J15" s="281">
        <v>0</v>
      </c>
      <c r="K15" s="282">
        <v>0</v>
      </c>
      <c r="L15" s="288" t="s">
        <v>111</v>
      </c>
    </row>
    <row r="16" spans="1:12" ht="15.75">
      <c r="A16" s="225" t="s">
        <v>4</v>
      </c>
      <c r="B16" s="269">
        <v>0</v>
      </c>
      <c r="C16" s="270">
        <v>0</v>
      </c>
      <c r="D16" s="280">
        <v>0</v>
      </c>
      <c r="E16" s="280">
        <v>0</v>
      </c>
      <c r="F16" s="269">
        <v>0</v>
      </c>
      <c r="G16" s="270">
        <v>0</v>
      </c>
      <c r="H16" s="280">
        <v>0</v>
      </c>
      <c r="I16" s="280">
        <v>0</v>
      </c>
      <c r="J16" s="281">
        <v>0</v>
      </c>
      <c r="K16" s="282">
        <v>0</v>
      </c>
      <c r="L16" s="288" t="s">
        <v>111</v>
      </c>
    </row>
    <row r="17" spans="1:12" ht="15.75">
      <c r="A17" s="225" t="s">
        <v>5</v>
      </c>
      <c r="B17" s="269">
        <v>0</v>
      </c>
      <c r="C17" s="270">
        <v>0</v>
      </c>
      <c r="D17" s="280">
        <v>0</v>
      </c>
      <c r="E17" s="280">
        <v>0</v>
      </c>
      <c r="F17" s="269">
        <v>0</v>
      </c>
      <c r="G17" s="270">
        <v>0</v>
      </c>
      <c r="H17" s="280">
        <v>0</v>
      </c>
      <c r="I17" s="280">
        <v>0</v>
      </c>
      <c r="J17" s="281">
        <v>0</v>
      </c>
      <c r="K17" s="282">
        <v>0</v>
      </c>
      <c r="L17" s="288" t="s">
        <v>111</v>
      </c>
    </row>
    <row r="18" spans="1:12" ht="15.75">
      <c r="A18" s="225" t="s">
        <v>6</v>
      </c>
      <c r="B18" s="269">
        <v>0</v>
      </c>
      <c r="C18" s="270">
        <v>0</v>
      </c>
      <c r="D18" s="280">
        <v>0</v>
      </c>
      <c r="E18" s="280">
        <v>0</v>
      </c>
      <c r="F18" s="269">
        <v>0</v>
      </c>
      <c r="G18" s="270">
        <v>0</v>
      </c>
      <c r="H18" s="280">
        <v>0</v>
      </c>
      <c r="I18" s="280">
        <v>0</v>
      </c>
      <c r="J18" s="281">
        <v>0</v>
      </c>
      <c r="K18" s="282">
        <v>0</v>
      </c>
      <c r="L18" s="288" t="s">
        <v>111</v>
      </c>
    </row>
    <row r="19" spans="1:12" ht="15.75">
      <c r="A19" s="225" t="s">
        <v>7</v>
      </c>
      <c r="B19" s="269">
        <v>0</v>
      </c>
      <c r="C19" s="270">
        <v>0</v>
      </c>
      <c r="D19" s="280">
        <v>0</v>
      </c>
      <c r="E19" s="280">
        <v>0</v>
      </c>
      <c r="F19" s="269">
        <v>0</v>
      </c>
      <c r="G19" s="270">
        <v>0</v>
      </c>
      <c r="H19" s="280">
        <v>0</v>
      </c>
      <c r="I19" s="280">
        <v>0</v>
      </c>
      <c r="J19" s="281">
        <v>0</v>
      </c>
      <c r="K19" s="282">
        <v>0</v>
      </c>
      <c r="L19" s="288" t="s">
        <v>111</v>
      </c>
    </row>
    <row r="20" spans="1:12" ht="15.75">
      <c r="A20" s="225" t="s">
        <v>8</v>
      </c>
      <c r="B20" s="269">
        <v>0</v>
      </c>
      <c r="C20" s="270">
        <v>0</v>
      </c>
      <c r="D20" s="280">
        <v>0</v>
      </c>
      <c r="E20" s="280">
        <v>0</v>
      </c>
      <c r="F20" s="269">
        <v>0</v>
      </c>
      <c r="G20" s="270">
        <v>0</v>
      </c>
      <c r="H20" s="280">
        <v>0</v>
      </c>
      <c r="I20" s="280">
        <v>0</v>
      </c>
      <c r="J20" s="281">
        <v>0</v>
      </c>
      <c r="K20" s="282">
        <v>0</v>
      </c>
      <c r="L20" s="288" t="s">
        <v>111</v>
      </c>
    </row>
    <row r="21" spans="1:12" ht="15.75">
      <c r="A21" s="225" t="s">
        <v>9</v>
      </c>
      <c r="B21" s="269">
        <v>0</v>
      </c>
      <c r="C21" s="270">
        <v>0</v>
      </c>
      <c r="D21" s="280">
        <v>0</v>
      </c>
      <c r="E21" s="280">
        <v>0</v>
      </c>
      <c r="F21" s="269">
        <v>0</v>
      </c>
      <c r="G21" s="270">
        <v>0</v>
      </c>
      <c r="H21" s="280">
        <v>0</v>
      </c>
      <c r="I21" s="280">
        <v>0</v>
      </c>
      <c r="J21" s="281">
        <v>0</v>
      </c>
      <c r="K21" s="282">
        <v>0</v>
      </c>
      <c r="L21" s="288" t="s">
        <v>111</v>
      </c>
    </row>
    <row r="22" spans="1:12" ht="15.75">
      <c r="A22" s="225" t="s">
        <v>10</v>
      </c>
      <c r="B22" s="269">
        <v>0</v>
      </c>
      <c r="C22" s="270">
        <v>0</v>
      </c>
      <c r="D22" s="280">
        <v>0</v>
      </c>
      <c r="E22" s="280">
        <v>0</v>
      </c>
      <c r="F22" s="269">
        <v>0</v>
      </c>
      <c r="G22" s="270">
        <v>0</v>
      </c>
      <c r="H22" s="280">
        <v>0</v>
      </c>
      <c r="I22" s="280">
        <v>0</v>
      </c>
      <c r="J22" s="281">
        <v>0</v>
      </c>
      <c r="K22" s="282">
        <v>0</v>
      </c>
      <c r="L22" s="288" t="s">
        <v>111</v>
      </c>
    </row>
    <row r="23" spans="1:12" ht="15.75">
      <c r="A23" s="227" t="s">
        <v>11</v>
      </c>
      <c r="B23" s="271">
        <v>0</v>
      </c>
      <c r="C23" s="272">
        <v>0</v>
      </c>
      <c r="D23" s="280">
        <v>0</v>
      </c>
      <c r="E23" s="280">
        <v>0</v>
      </c>
      <c r="F23" s="271">
        <v>0</v>
      </c>
      <c r="G23" s="272">
        <v>0</v>
      </c>
      <c r="H23" s="280">
        <v>0</v>
      </c>
      <c r="I23" s="280">
        <v>0</v>
      </c>
      <c r="J23" s="281">
        <v>0</v>
      </c>
      <c r="K23" s="282">
        <v>0</v>
      </c>
      <c r="L23" s="288" t="s">
        <v>111</v>
      </c>
    </row>
    <row r="24" spans="1:12" ht="15.75">
      <c r="A24" s="228"/>
      <c r="B24" s="205"/>
      <c r="C24" s="229"/>
      <c r="D24" s="230"/>
      <c r="E24" s="230"/>
      <c r="F24" s="205"/>
      <c r="G24" s="229"/>
      <c r="H24" s="230"/>
      <c r="I24" s="230"/>
      <c r="J24" s="283"/>
      <c r="K24" s="284"/>
      <c r="L24" s="288" t="s">
        <v>111</v>
      </c>
    </row>
    <row r="25" spans="1:12" ht="15.75">
      <c r="A25" s="225" t="s">
        <v>134</v>
      </c>
      <c r="B25" s="269">
        <v>0</v>
      </c>
      <c r="C25" s="270">
        <v>0</v>
      </c>
      <c r="D25" s="280">
        <v>0</v>
      </c>
      <c r="E25" s="270">
        <v>0</v>
      </c>
      <c r="F25" s="269">
        <v>0</v>
      </c>
      <c r="G25" s="270">
        <v>0</v>
      </c>
      <c r="H25" s="269">
        <v>0</v>
      </c>
      <c r="I25" s="270">
        <v>0</v>
      </c>
      <c r="J25" s="269">
        <v>0</v>
      </c>
      <c r="K25" s="282">
        <v>0</v>
      </c>
      <c r="L25" s="288" t="s">
        <v>111</v>
      </c>
    </row>
    <row r="26" spans="1:12" ht="15.75">
      <c r="A26" s="231" t="s">
        <v>135</v>
      </c>
      <c r="B26" s="269">
        <v>0</v>
      </c>
      <c r="C26" s="270">
        <v>0</v>
      </c>
      <c r="D26" s="280">
        <v>0</v>
      </c>
      <c r="E26" s="270">
        <v>0</v>
      </c>
      <c r="F26" s="269">
        <v>0</v>
      </c>
      <c r="G26" s="270">
        <v>0</v>
      </c>
      <c r="H26" s="269">
        <v>0</v>
      </c>
      <c r="I26" s="270">
        <v>0</v>
      </c>
      <c r="J26" s="269">
        <v>0</v>
      </c>
      <c r="K26" s="282">
        <v>0</v>
      </c>
      <c r="L26" s="288" t="s">
        <v>111</v>
      </c>
    </row>
    <row r="27" spans="1:12" ht="15.75">
      <c r="A27" s="227" t="s">
        <v>136</v>
      </c>
      <c r="B27" s="273">
        <v>0</v>
      </c>
      <c r="C27" s="272">
        <v>0</v>
      </c>
      <c r="D27" s="289">
        <v>0</v>
      </c>
      <c r="E27" s="272">
        <v>0</v>
      </c>
      <c r="F27" s="273">
        <v>0</v>
      </c>
      <c r="G27" s="272">
        <v>0</v>
      </c>
      <c r="H27" s="273">
        <v>0</v>
      </c>
      <c r="I27" s="272">
        <v>0</v>
      </c>
      <c r="J27" s="273">
        <v>0</v>
      </c>
      <c r="K27" s="285">
        <v>0</v>
      </c>
      <c r="L27" s="288" t="s">
        <v>111</v>
      </c>
    </row>
    <row r="28" spans="1:12" ht="15.75">
      <c r="A28" s="228"/>
      <c r="B28" s="278"/>
      <c r="C28" s="233"/>
      <c r="D28" s="232"/>
      <c r="E28" s="233"/>
      <c r="F28" s="232"/>
      <c r="G28" s="233"/>
      <c r="H28" s="232"/>
      <c r="I28" s="233"/>
      <c r="J28" s="232"/>
      <c r="K28" s="209"/>
      <c r="L28" s="288" t="s">
        <v>111</v>
      </c>
    </row>
    <row r="29" spans="1:12" ht="15.75">
      <c r="A29" s="234"/>
      <c r="B29" s="279"/>
      <c r="C29" s="235"/>
      <c r="D29" s="232"/>
      <c r="E29" s="235"/>
      <c r="F29" s="232"/>
      <c r="G29" s="235"/>
      <c r="H29" s="232"/>
      <c r="I29" s="235"/>
      <c r="J29" s="232"/>
      <c r="K29" s="236"/>
      <c r="L29" s="288" t="s">
        <v>111</v>
      </c>
    </row>
    <row r="30" spans="1:12" ht="15.75">
      <c r="A30" s="277" t="s">
        <v>137</v>
      </c>
      <c r="B30" s="275">
        <v>0</v>
      </c>
      <c r="C30" s="237">
        <v>92039</v>
      </c>
      <c r="D30" s="275">
        <v>0</v>
      </c>
      <c r="E30" s="276">
        <v>0</v>
      </c>
      <c r="F30" s="275">
        <v>0</v>
      </c>
      <c r="G30" s="276">
        <v>0</v>
      </c>
      <c r="H30" s="275">
        <v>0</v>
      </c>
      <c r="I30" s="276">
        <v>0</v>
      </c>
      <c r="J30" s="275">
        <v>0</v>
      </c>
      <c r="K30" s="238">
        <v>92039</v>
      </c>
      <c r="L30" s="288" t="s">
        <v>111</v>
      </c>
    </row>
    <row r="31" spans="1:12" ht="15.75">
      <c r="A31" s="228"/>
      <c r="B31" s="210"/>
      <c r="C31" s="239"/>
      <c r="D31" s="240"/>
      <c r="E31" s="240"/>
      <c r="F31" s="210"/>
      <c r="G31" s="235"/>
      <c r="H31" s="240"/>
      <c r="I31" s="240"/>
      <c r="J31" s="271"/>
      <c r="K31" s="236"/>
      <c r="L31" s="288" t="s">
        <v>111</v>
      </c>
    </row>
    <row r="32" spans="1:12" ht="15.75">
      <c r="A32" s="225" t="s">
        <v>12</v>
      </c>
      <c r="B32" s="269">
        <v>0</v>
      </c>
      <c r="C32" s="270">
        <v>0</v>
      </c>
      <c r="D32" s="280">
        <v>0</v>
      </c>
      <c r="E32" s="280">
        <v>0</v>
      </c>
      <c r="F32" s="269">
        <v>0</v>
      </c>
      <c r="G32" s="270">
        <v>0</v>
      </c>
      <c r="H32" s="280">
        <v>0</v>
      </c>
      <c r="I32" s="280">
        <v>0</v>
      </c>
      <c r="J32" s="269">
        <v>0</v>
      </c>
      <c r="K32" s="282">
        <v>0</v>
      </c>
      <c r="L32" s="288" t="s">
        <v>111</v>
      </c>
    </row>
    <row r="33" spans="1:12" ht="15.75">
      <c r="A33" s="225" t="s">
        <v>17</v>
      </c>
      <c r="B33" s="269">
        <v>0</v>
      </c>
      <c r="C33" s="270">
        <v>0</v>
      </c>
      <c r="D33" s="280">
        <v>0</v>
      </c>
      <c r="E33" s="280">
        <v>0</v>
      </c>
      <c r="F33" s="269">
        <v>0</v>
      </c>
      <c r="G33" s="286">
        <v>4300</v>
      </c>
      <c r="H33" s="280">
        <v>0</v>
      </c>
      <c r="I33" s="280">
        <v>0</v>
      </c>
      <c r="J33" s="269">
        <v>0</v>
      </c>
      <c r="K33" s="287">
        <v>4300</v>
      </c>
      <c r="L33" s="288" t="s">
        <v>111</v>
      </c>
    </row>
    <row r="34" spans="1:12" ht="15.75">
      <c r="A34" s="225" t="s">
        <v>13</v>
      </c>
      <c r="B34" s="269">
        <v>0</v>
      </c>
      <c r="C34" s="270">
        <v>0</v>
      </c>
      <c r="D34" s="280">
        <v>0</v>
      </c>
      <c r="E34" s="280">
        <v>0</v>
      </c>
      <c r="F34" s="269">
        <v>0</v>
      </c>
      <c r="G34" s="270">
        <v>0</v>
      </c>
      <c r="H34" s="280">
        <v>0</v>
      </c>
      <c r="I34" s="280">
        <v>0</v>
      </c>
      <c r="J34" s="269">
        <v>0</v>
      </c>
      <c r="K34" s="282">
        <v>0</v>
      </c>
      <c r="L34" s="288" t="s">
        <v>111</v>
      </c>
    </row>
    <row r="35" spans="1:12" ht="15.75">
      <c r="A35" s="225" t="s">
        <v>18</v>
      </c>
      <c r="B35" s="269">
        <v>0</v>
      </c>
      <c r="C35" s="270">
        <v>0</v>
      </c>
      <c r="D35" s="280">
        <v>0</v>
      </c>
      <c r="E35" s="280">
        <v>0</v>
      </c>
      <c r="F35" s="269">
        <v>0</v>
      </c>
      <c r="G35" s="270">
        <v>0</v>
      </c>
      <c r="H35" s="280">
        <v>0</v>
      </c>
      <c r="I35" s="280">
        <v>0</v>
      </c>
      <c r="J35" s="269">
        <v>0</v>
      </c>
      <c r="K35" s="282">
        <v>0</v>
      </c>
      <c r="L35" s="288" t="s">
        <v>111</v>
      </c>
    </row>
    <row r="36" spans="1:12" ht="15.75">
      <c r="A36" s="225" t="s">
        <v>19</v>
      </c>
      <c r="B36" s="269">
        <v>0</v>
      </c>
      <c r="C36" s="270">
        <v>0</v>
      </c>
      <c r="D36" s="280">
        <v>0</v>
      </c>
      <c r="E36" s="280">
        <v>0</v>
      </c>
      <c r="F36" s="269">
        <v>0</v>
      </c>
      <c r="G36" s="270">
        <v>0</v>
      </c>
      <c r="H36" s="280">
        <v>0</v>
      </c>
      <c r="I36" s="280">
        <v>0</v>
      </c>
      <c r="J36" s="269">
        <v>0</v>
      </c>
      <c r="K36" s="282">
        <v>0</v>
      </c>
      <c r="L36" s="288" t="s">
        <v>111</v>
      </c>
    </row>
    <row r="37" spans="1:12" ht="15.75">
      <c r="A37" s="225" t="s">
        <v>14</v>
      </c>
      <c r="B37" s="269">
        <v>0</v>
      </c>
      <c r="C37" s="270">
        <v>0</v>
      </c>
      <c r="D37" s="280">
        <v>0</v>
      </c>
      <c r="E37" s="280">
        <v>0</v>
      </c>
      <c r="F37" s="269">
        <v>0</v>
      </c>
      <c r="G37" s="270">
        <v>0</v>
      </c>
      <c r="H37" s="280">
        <v>0</v>
      </c>
      <c r="I37" s="280">
        <v>0</v>
      </c>
      <c r="J37" s="269">
        <v>0</v>
      </c>
      <c r="K37" s="282">
        <v>0</v>
      </c>
      <c r="L37" s="288" t="s">
        <v>111</v>
      </c>
    </row>
    <row r="38" spans="1:12" ht="15.75">
      <c r="A38" s="225" t="s">
        <v>20</v>
      </c>
      <c r="B38" s="269">
        <v>0</v>
      </c>
      <c r="C38" s="270">
        <v>0</v>
      </c>
      <c r="D38" s="280">
        <v>0</v>
      </c>
      <c r="E38" s="280">
        <v>0</v>
      </c>
      <c r="F38" s="269">
        <v>0</v>
      </c>
      <c r="G38" s="270">
        <v>0</v>
      </c>
      <c r="H38" s="280">
        <v>0</v>
      </c>
      <c r="I38" s="280">
        <v>0</v>
      </c>
      <c r="J38" s="269">
        <v>0</v>
      </c>
      <c r="K38" s="282">
        <v>0</v>
      </c>
      <c r="L38" s="288" t="s">
        <v>111</v>
      </c>
    </row>
    <row r="39" spans="1:12" ht="15.75">
      <c r="A39" s="225" t="s">
        <v>21</v>
      </c>
      <c r="B39" s="269">
        <v>0</v>
      </c>
      <c r="C39" s="270">
        <v>0</v>
      </c>
      <c r="D39" s="280">
        <v>0</v>
      </c>
      <c r="E39" s="280">
        <v>0</v>
      </c>
      <c r="F39" s="269">
        <v>0</v>
      </c>
      <c r="G39" s="286">
        <f>8000-2639</f>
        <v>5361</v>
      </c>
      <c r="H39" s="280">
        <v>0</v>
      </c>
      <c r="I39" s="280">
        <v>0</v>
      </c>
      <c r="J39" s="269">
        <v>0</v>
      </c>
      <c r="K39" s="226">
        <v>5361</v>
      </c>
      <c r="L39" s="288" t="s">
        <v>111</v>
      </c>
    </row>
    <row r="40" spans="1:12" ht="15.75">
      <c r="A40" s="225" t="s">
        <v>16</v>
      </c>
      <c r="B40" s="269">
        <v>0</v>
      </c>
      <c r="C40" s="270">
        <v>0</v>
      </c>
      <c r="D40" s="280">
        <v>0</v>
      </c>
      <c r="E40" s="280">
        <v>0</v>
      </c>
      <c r="F40" s="269">
        <v>0</v>
      </c>
      <c r="G40" s="270">
        <v>0</v>
      </c>
      <c r="H40" s="280">
        <v>0</v>
      </c>
      <c r="I40" s="280">
        <v>0</v>
      </c>
      <c r="J40" s="269">
        <v>0</v>
      </c>
      <c r="K40" s="282">
        <v>0</v>
      </c>
      <c r="L40" s="288" t="s">
        <v>111</v>
      </c>
    </row>
    <row r="41" spans="1:12" ht="15.75">
      <c r="A41" s="225" t="s">
        <v>22</v>
      </c>
      <c r="B41" s="269">
        <v>0</v>
      </c>
      <c r="C41" s="270">
        <v>0</v>
      </c>
      <c r="D41" s="280">
        <v>0</v>
      </c>
      <c r="E41" s="280">
        <v>0</v>
      </c>
      <c r="F41" s="269">
        <v>0</v>
      </c>
      <c r="G41" s="270">
        <v>0</v>
      </c>
      <c r="H41" s="280">
        <v>0</v>
      </c>
      <c r="I41" s="280">
        <v>0</v>
      </c>
      <c r="J41" s="269">
        <v>0</v>
      </c>
      <c r="K41" s="282">
        <v>0</v>
      </c>
      <c r="L41" s="288" t="s">
        <v>111</v>
      </c>
    </row>
    <row r="42" spans="1:12" ht="15.75">
      <c r="A42" s="225" t="s">
        <v>24</v>
      </c>
      <c r="B42" s="269">
        <v>0</v>
      </c>
      <c r="C42" s="270">
        <v>0</v>
      </c>
      <c r="D42" s="280">
        <v>0</v>
      </c>
      <c r="E42" s="280">
        <v>0</v>
      </c>
      <c r="F42" s="269">
        <v>0</v>
      </c>
      <c r="G42" s="270">
        <v>0</v>
      </c>
      <c r="H42" s="280">
        <v>0</v>
      </c>
      <c r="I42" s="280">
        <v>0</v>
      </c>
      <c r="J42" s="269">
        <v>0</v>
      </c>
      <c r="K42" s="282">
        <v>0</v>
      </c>
      <c r="L42" s="288" t="s">
        <v>111</v>
      </c>
    </row>
    <row r="43" spans="1:12" ht="15.75">
      <c r="A43" s="225" t="s">
        <v>23</v>
      </c>
      <c r="B43" s="269">
        <v>0</v>
      </c>
      <c r="C43" s="270">
        <v>0</v>
      </c>
      <c r="D43" s="280">
        <v>0</v>
      </c>
      <c r="E43" s="280">
        <v>0</v>
      </c>
      <c r="F43" s="269">
        <v>0</v>
      </c>
      <c r="G43" s="270">
        <v>0</v>
      </c>
      <c r="H43" s="280">
        <v>0</v>
      </c>
      <c r="I43" s="280">
        <v>0</v>
      </c>
      <c r="J43" s="269">
        <v>0</v>
      </c>
      <c r="K43" s="282">
        <v>0</v>
      </c>
      <c r="L43" s="288" t="s">
        <v>111</v>
      </c>
    </row>
    <row r="44" spans="1:12" ht="15.75">
      <c r="A44" s="227" t="s">
        <v>15</v>
      </c>
      <c r="B44" s="269">
        <v>0</v>
      </c>
      <c r="C44" s="270">
        <v>0</v>
      </c>
      <c r="D44" s="280">
        <v>0</v>
      </c>
      <c r="E44" s="280">
        <v>0</v>
      </c>
      <c r="F44" s="269">
        <v>0</v>
      </c>
      <c r="G44" s="274">
        <v>0</v>
      </c>
      <c r="H44" s="280">
        <v>0</v>
      </c>
      <c r="I44" s="280">
        <v>0</v>
      </c>
      <c r="J44" s="269">
        <v>0</v>
      </c>
      <c r="K44" s="282">
        <v>0</v>
      </c>
      <c r="L44" s="288" t="s">
        <v>111</v>
      </c>
    </row>
    <row r="45" spans="1:12" ht="15.75">
      <c r="A45" s="228"/>
      <c r="B45" s="205"/>
      <c r="C45" s="233"/>
      <c r="D45" s="241"/>
      <c r="E45" s="241"/>
      <c r="F45" s="205"/>
      <c r="G45" s="233"/>
      <c r="H45" s="241"/>
      <c r="I45" s="241"/>
      <c r="J45" s="205"/>
      <c r="K45" s="209"/>
      <c r="L45" s="288" t="s">
        <v>111</v>
      </c>
    </row>
    <row r="46" spans="1:12" ht="15.75">
      <c r="A46" s="242"/>
      <c r="B46" s="211"/>
      <c r="C46" s="243"/>
      <c r="D46" s="212"/>
      <c r="E46" s="212"/>
      <c r="F46" s="211"/>
      <c r="G46" s="243"/>
      <c r="H46" s="212"/>
      <c r="I46" s="212"/>
      <c r="J46" s="211"/>
      <c r="K46" s="244"/>
      <c r="L46" s="288" t="s">
        <v>111</v>
      </c>
    </row>
    <row r="47" spans="1:12" ht="16.5" thickBot="1">
      <c r="A47" s="245" t="s">
        <v>159</v>
      </c>
      <c r="B47" s="246">
        <v>0</v>
      </c>
      <c r="C47" s="249">
        <f>SUM(C30:C44)</f>
        <v>92039</v>
      </c>
      <c r="D47" s="247">
        <v>0</v>
      </c>
      <c r="E47" s="248">
        <v>0</v>
      </c>
      <c r="F47" s="246">
        <v>0</v>
      </c>
      <c r="G47" s="249">
        <f>SUM(G30:G44)</f>
        <v>9661</v>
      </c>
      <c r="H47" s="247">
        <v>0</v>
      </c>
      <c r="I47" s="248">
        <v>0</v>
      </c>
      <c r="J47" s="246">
        <v>0</v>
      </c>
      <c r="K47" s="249">
        <f>SUM(K30:K44)</f>
        <v>101700</v>
      </c>
      <c r="L47" s="288" t="s">
        <v>40</v>
      </c>
    </row>
  </sheetData>
  <phoneticPr fontId="22" type="noConversion"/>
  <pageMargins left="1.82" right="1.97" top="1" bottom="1" header="0.5" footer="0.5"/>
  <pageSetup scale="61" orientation="landscape" r:id="rId1"/>
  <headerFooter alignWithMargins="0">
    <oddFooter>&amp;CExhibit J- Financial Analysis of Program Changes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2:N67"/>
  <sheetViews>
    <sheetView view="pageBreakPreview" zoomScaleNormal="75" zoomScaleSheetLayoutView="100" workbookViewId="0">
      <selection activeCell="J17" sqref="J17"/>
    </sheetView>
  </sheetViews>
  <sheetFormatPr defaultRowHeight="15.75"/>
  <cols>
    <col min="1" max="1" width="1.88671875" style="1" customWidth="1"/>
    <col min="2" max="2" width="27.109375" style="1" customWidth="1"/>
    <col min="3" max="3" width="12.5546875" style="1" customWidth="1"/>
    <col min="4" max="4" width="19.77734375" style="1" customWidth="1"/>
    <col min="5" max="5" width="8.88671875" style="1"/>
    <col min="6" max="6" width="15.33203125" style="1" customWidth="1"/>
    <col min="7" max="7" width="8.88671875" style="1"/>
    <col min="8" max="8" width="12.5546875" style="1" bestFit="1" customWidth="1"/>
    <col min="9" max="9" width="8.88671875" style="1"/>
    <col min="10" max="10" width="12.5546875" style="1" bestFit="1" customWidth="1"/>
    <col min="11" max="11" width="8.88671875" style="1"/>
    <col min="12" max="12" width="12.5546875" style="1" bestFit="1" customWidth="1"/>
    <col min="13" max="13" width="3.5546875" style="54" customWidth="1"/>
    <col min="15" max="16384" width="8.88671875" style="1"/>
  </cols>
  <sheetData>
    <row r="2" spans="1:13" ht="19.149999999999999" customHeight="1">
      <c r="A2" s="487" t="s">
        <v>89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160" t="s">
        <v>111</v>
      </c>
    </row>
    <row r="3" spans="1:13" ht="19.149999999999999" customHeight="1">
      <c r="A3" s="488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160"/>
    </row>
    <row r="4" spans="1:13" ht="20.25">
      <c r="A4" s="489" t="s">
        <v>85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160" t="s">
        <v>111</v>
      </c>
    </row>
    <row r="5" spans="1:13" ht="20.25">
      <c r="A5" s="480" t="str">
        <f>+'B. Summary of Requirements '!A5</f>
        <v>Fees and Expenses of Witnesses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160" t="s">
        <v>111</v>
      </c>
    </row>
    <row r="6" spans="1:13" ht="20.25">
      <c r="A6" s="480" t="str">
        <f>+'B. Summary of Requirements '!A6</f>
        <v>Salaries and Expenses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160" t="s">
        <v>111</v>
      </c>
    </row>
    <row r="7" spans="1:13" ht="20.25">
      <c r="A7" s="480" t="s">
        <v>93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160" t="s">
        <v>111</v>
      </c>
    </row>
    <row r="8" spans="1:13" ht="11.25" customHeight="1">
      <c r="A8" s="161"/>
      <c r="B8" s="127"/>
      <c r="C8" s="162"/>
      <c r="D8" s="162"/>
      <c r="E8" s="162"/>
      <c r="F8" s="162"/>
      <c r="G8" s="162"/>
      <c r="H8" s="162"/>
      <c r="I8" s="162"/>
      <c r="J8" s="162"/>
      <c r="K8" s="161"/>
      <c r="L8" s="161"/>
      <c r="M8" s="160"/>
    </row>
    <row r="9" spans="1:13" ht="60" customHeight="1">
      <c r="A9" s="490" t="s">
        <v>83</v>
      </c>
      <c r="B9" s="491"/>
      <c r="C9" s="491"/>
      <c r="D9" s="492"/>
      <c r="E9" s="485" t="s">
        <v>147</v>
      </c>
      <c r="F9" s="486"/>
      <c r="G9" s="485" t="s">
        <v>168</v>
      </c>
      <c r="H9" s="486"/>
      <c r="I9" s="482" t="s">
        <v>149</v>
      </c>
      <c r="J9" s="484"/>
      <c r="K9" s="482" t="s">
        <v>61</v>
      </c>
      <c r="L9" s="483"/>
      <c r="M9" s="160" t="s">
        <v>111</v>
      </c>
    </row>
    <row r="10" spans="1:13" ht="25.5" customHeight="1" thickBot="1">
      <c r="A10" s="493"/>
      <c r="B10" s="494"/>
      <c r="C10" s="494"/>
      <c r="D10" s="495"/>
      <c r="E10" s="163" t="s">
        <v>63</v>
      </c>
      <c r="F10" s="164" t="s">
        <v>106</v>
      </c>
      <c r="G10" s="163" t="s">
        <v>63</v>
      </c>
      <c r="H10" s="164" t="s">
        <v>106</v>
      </c>
      <c r="I10" s="163" t="s">
        <v>63</v>
      </c>
      <c r="J10" s="164" t="s">
        <v>106</v>
      </c>
      <c r="K10" s="163" t="s">
        <v>63</v>
      </c>
      <c r="L10" s="165" t="s">
        <v>106</v>
      </c>
      <c r="M10" s="160" t="s">
        <v>111</v>
      </c>
    </row>
    <row r="11" spans="1:13" ht="20.25">
      <c r="A11" s="473" t="s">
        <v>35</v>
      </c>
      <c r="B11" s="474"/>
      <c r="C11" s="474"/>
      <c r="D11" s="475"/>
      <c r="E11" s="166">
        <v>0</v>
      </c>
      <c r="F11" s="167">
        <v>0</v>
      </c>
      <c r="G11" s="166">
        <v>0</v>
      </c>
      <c r="H11" s="167">
        <v>0</v>
      </c>
      <c r="I11" s="166">
        <v>0</v>
      </c>
      <c r="J11" s="167">
        <v>0</v>
      </c>
      <c r="K11" s="166">
        <f>I11-G11</f>
        <v>0</v>
      </c>
      <c r="L11" s="168">
        <f>J11-H11</f>
        <v>0</v>
      </c>
      <c r="M11" s="160" t="s">
        <v>111</v>
      </c>
    </row>
    <row r="12" spans="1:13" ht="20.25">
      <c r="A12" s="476" t="s">
        <v>82</v>
      </c>
      <c r="B12" s="477"/>
      <c r="C12" s="477"/>
      <c r="D12" s="478"/>
      <c r="E12" s="166">
        <v>0</v>
      </c>
      <c r="F12" s="167">
        <v>0</v>
      </c>
      <c r="G12" s="166">
        <v>0</v>
      </c>
      <c r="H12" s="167">
        <v>0</v>
      </c>
      <c r="I12" s="166">
        <v>0</v>
      </c>
      <c r="J12" s="167">
        <f>+H12*1.034</f>
        <v>0</v>
      </c>
      <c r="K12" s="166">
        <f>I12-G12</f>
        <v>0</v>
      </c>
      <c r="L12" s="168">
        <f>J12-H12</f>
        <v>0</v>
      </c>
      <c r="M12" s="160" t="s">
        <v>111</v>
      </c>
    </row>
    <row r="13" spans="1:13" ht="20.25">
      <c r="A13" s="476" t="s">
        <v>66</v>
      </c>
      <c r="B13" s="477"/>
      <c r="C13" s="477"/>
      <c r="D13" s="478"/>
      <c r="E13" s="166">
        <f t="shared" ref="E13:K13" si="0">+E14+E15</f>
        <v>0</v>
      </c>
      <c r="F13" s="167">
        <f t="shared" si="0"/>
        <v>0</v>
      </c>
      <c r="G13" s="166">
        <f t="shared" si="0"/>
        <v>0</v>
      </c>
      <c r="H13" s="167">
        <f t="shared" si="0"/>
        <v>0</v>
      </c>
      <c r="I13" s="166">
        <f t="shared" si="0"/>
        <v>0</v>
      </c>
      <c r="J13" s="167">
        <f t="shared" si="0"/>
        <v>0</v>
      </c>
      <c r="K13" s="166">
        <f t="shared" si="0"/>
        <v>0</v>
      </c>
      <c r="L13" s="168">
        <f>J13-H13</f>
        <v>0</v>
      </c>
      <c r="M13" s="160" t="s">
        <v>111</v>
      </c>
    </row>
    <row r="14" spans="1:13" ht="20.25">
      <c r="A14" s="499" t="s">
        <v>68</v>
      </c>
      <c r="B14" s="465"/>
      <c r="C14" s="465"/>
      <c r="D14" s="466"/>
      <c r="E14" s="169"/>
      <c r="F14" s="170"/>
      <c r="G14" s="169"/>
      <c r="H14" s="170"/>
      <c r="I14" s="169"/>
      <c r="J14" s="170"/>
      <c r="K14" s="166"/>
      <c r="L14" s="168"/>
      <c r="M14" s="160" t="s">
        <v>111</v>
      </c>
    </row>
    <row r="15" spans="1:13" ht="20.25">
      <c r="A15" s="499" t="s">
        <v>67</v>
      </c>
      <c r="B15" s="465"/>
      <c r="C15" s="465"/>
      <c r="D15" s="466"/>
      <c r="E15" s="169"/>
      <c r="F15" s="170"/>
      <c r="G15" s="169"/>
      <c r="H15" s="170"/>
      <c r="I15" s="169"/>
      <c r="J15" s="170"/>
      <c r="K15" s="166"/>
      <c r="L15" s="168"/>
      <c r="M15" s="160" t="s">
        <v>111</v>
      </c>
    </row>
    <row r="16" spans="1:13" ht="20.25">
      <c r="A16" s="500" t="s">
        <v>69</v>
      </c>
      <c r="B16" s="501"/>
      <c r="C16" s="501"/>
      <c r="D16" s="502"/>
      <c r="E16" s="171">
        <v>0</v>
      </c>
      <c r="F16" s="172">
        <v>175924</v>
      </c>
      <c r="G16" s="171">
        <v>0</v>
      </c>
      <c r="H16" s="172">
        <v>141016</v>
      </c>
      <c r="I16" s="171">
        <v>0</v>
      </c>
      <c r="J16" s="172">
        <v>251339</v>
      </c>
      <c r="K16" s="171">
        <f>I16-G16</f>
        <v>0</v>
      </c>
      <c r="L16" s="173">
        <f>J16-H16</f>
        <v>110323</v>
      </c>
      <c r="M16" s="160" t="s">
        <v>111</v>
      </c>
    </row>
    <row r="17" spans="1:13" ht="20.25">
      <c r="A17" s="496" t="s">
        <v>36</v>
      </c>
      <c r="B17" s="497"/>
      <c r="C17" s="497"/>
      <c r="D17" s="498"/>
      <c r="E17" s="174">
        <f t="shared" ref="E17:J17" si="1">+E11+E12+E13+E16</f>
        <v>0</v>
      </c>
      <c r="F17" s="175">
        <f t="shared" si="1"/>
        <v>175924</v>
      </c>
      <c r="G17" s="174">
        <f t="shared" si="1"/>
        <v>0</v>
      </c>
      <c r="H17" s="175">
        <f t="shared" si="1"/>
        <v>141016</v>
      </c>
      <c r="I17" s="174">
        <f t="shared" si="1"/>
        <v>0</v>
      </c>
      <c r="J17" s="175">
        <f t="shared" si="1"/>
        <v>251339</v>
      </c>
      <c r="K17" s="174">
        <f>SUM(K11:K16)</f>
        <v>0</v>
      </c>
      <c r="L17" s="176">
        <f>SUM(L11:L16)</f>
        <v>110323</v>
      </c>
      <c r="M17" s="160" t="s">
        <v>111</v>
      </c>
    </row>
    <row r="18" spans="1:13" ht="20.25">
      <c r="A18" s="476" t="s">
        <v>84</v>
      </c>
      <c r="B18" s="477"/>
      <c r="C18" s="477"/>
      <c r="D18" s="478"/>
      <c r="E18" s="166"/>
      <c r="F18" s="167"/>
      <c r="G18" s="166"/>
      <c r="H18" s="167"/>
      <c r="I18" s="166"/>
      <c r="J18" s="167"/>
      <c r="K18" s="166"/>
      <c r="L18" s="168"/>
      <c r="M18" s="160" t="s">
        <v>111</v>
      </c>
    </row>
    <row r="19" spans="1:13" ht="20.25">
      <c r="A19" s="479" t="s">
        <v>70</v>
      </c>
      <c r="B19" s="465"/>
      <c r="C19" s="465"/>
      <c r="D19" s="466"/>
      <c r="E19" s="166"/>
      <c r="F19" s="167"/>
      <c r="G19" s="166"/>
      <c r="H19" s="167"/>
      <c r="I19" s="166"/>
      <c r="J19" s="167"/>
      <c r="K19" s="166"/>
      <c r="L19" s="168">
        <f>J19-H19</f>
        <v>0</v>
      </c>
      <c r="M19" s="160" t="s">
        <v>111</v>
      </c>
    </row>
    <row r="20" spans="1:13" ht="20.25">
      <c r="A20" s="479" t="s">
        <v>71</v>
      </c>
      <c r="B20" s="465"/>
      <c r="C20" s="465"/>
      <c r="D20" s="466"/>
      <c r="E20" s="166"/>
      <c r="F20" s="167">
        <v>11559</v>
      </c>
      <c r="G20" s="166"/>
      <c r="H20" s="167">
        <v>9854</v>
      </c>
      <c r="I20" s="166"/>
      <c r="J20" s="167">
        <f>4300+1952</f>
        <v>6252</v>
      </c>
      <c r="K20" s="166"/>
      <c r="L20" s="168">
        <f>J20-H20</f>
        <v>-3602</v>
      </c>
      <c r="M20" s="160" t="s">
        <v>111</v>
      </c>
    </row>
    <row r="21" spans="1:13" ht="20.25">
      <c r="A21" s="479" t="s">
        <v>72</v>
      </c>
      <c r="B21" s="465"/>
      <c r="C21" s="465"/>
      <c r="D21" s="466"/>
      <c r="E21" s="166"/>
      <c r="F21" s="167">
        <v>0</v>
      </c>
      <c r="G21" s="166"/>
      <c r="H21" s="167">
        <v>0</v>
      </c>
      <c r="I21" s="166"/>
      <c r="J21" s="167">
        <v>0</v>
      </c>
      <c r="K21" s="166"/>
      <c r="L21" s="168">
        <f>J21-H21</f>
        <v>0</v>
      </c>
      <c r="M21" s="160" t="s">
        <v>111</v>
      </c>
    </row>
    <row r="22" spans="1:13" ht="20.25">
      <c r="A22" s="479" t="s">
        <v>73</v>
      </c>
      <c r="B22" s="465"/>
      <c r="C22" s="465"/>
      <c r="D22" s="466"/>
      <c r="E22" s="166"/>
      <c r="F22" s="167">
        <v>0</v>
      </c>
      <c r="G22" s="166"/>
      <c r="H22" s="167">
        <v>0</v>
      </c>
      <c r="I22" s="166"/>
      <c r="J22" s="167">
        <v>0</v>
      </c>
      <c r="K22" s="166"/>
      <c r="L22" s="168">
        <f t="shared" ref="L22:L29" si="2">J22-H22</f>
        <v>0</v>
      </c>
      <c r="M22" s="160" t="s">
        <v>111</v>
      </c>
    </row>
    <row r="23" spans="1:13" ht="20.25">
      <c r="A23" s="479" t="s">
        <v>74</v>
      </c>
      <c r="B23" s="465"/>
      <c r="C23" s="465"/>
      <c r="D23" s="466"/>
      <c r="E23" s="166"/>
      <c r="F23" s="167">
        <v>4737</v>
      </c>
      <c r="G23" s="166"/>
      <c r="H23" s="167">
        <v>4039</v>
      </c>
      <c r="I23" s="166"/>
      <c r="J23" s="167">
        <v>800</v>
      </c>
      <c r="K23" s="166"/>
      <c r="L23" s="168">
        <f t="shared" si="2"/>
        <v>-3239</v>
      </c>
      <c r="M23" s="160" t="s">
        <v>111</v>
      </c>
    </row>
    <row r="24" spans="1:13" ht="20.25">
      <c r="A24" s="479" t="s">
        <v>75</v>
      </c>
      <c r="B24" s="465"/>
      <c r="C24" s="465"/>
      <c r="D24" s="466"/>
      <c r="E24" s="166"/>
      <c r="F24" s="167">
        <v>25166</v>
      </c>
      <c r="G24" s="166"/>
      <c r="H24" s="167">
        <v>21455</v>
      </c>
      <c r="I24" s="166"/>
      <c r="J24" s="167">
        <v>4250</v>
      </c>
      <c r="K24" s="166"/>
      <c r="L24" s="168">
        <f t="shared" si="2"/>
        <v>-17205</v>
      </c>
      <c r="M24" s="160" t="s">
        <v>111</v>
      </c>
    </row>
    <row r="25" spans="1:13" ht="20.25">
      <c r="A25" s="479" t="s">
        <v>110</v>
      </c>
      <c r="B25" s="503"/>
      <c r="C25" s="503"/>
      <c r="D25" s="504"/>
      <c r="E25" s="166"/>
      <c r="F25" s="167">
        <v>4145</v>
      </c>
      <c r="G25" s="166"/>
      <c r="H25" s="167">
        <v>3534</v>
      </c>
      <c r="I25" s="166"/>
      <c r="J25" s="167">
        <v>700</v>
      </c>
      <c r="K25" s="166"/>
      <c r="L25" s="168">
        <f t="shared" si="2"/>
        <v>-2834</v>
      </c>
      <c r="M25" s="160" t="s">
        <v>111</v>
      </c>
    </row>
    <row r="26" spans="1:13" ht="20.25">
      <c r="A26" s="479" t="s">
        <v>90</v>
      </c>
      <c r="B26" s="465"/>
      <c r="C26" s="465"/>
      <c r="D26" s="466"/>
      <c r="E26" s="166"/>
      <c r="F26" s="167">
        <v>0</v>
      </c>
      <c r="G26" s="166"/>
      <c r="H26" s="167">
        <v>0</v>
      </c>
      <c r="I26" s="166"/>
      <c r="J26" s="167">
        <v>0</v>
      </c>
      <c r="K26" s="166"/>
      <c r="L26" s="168">
        <f t="shared" si="2"/>
        <v>0</v>
      </c>
      <c r="M26" s="160" t="s">
        <v>111</v>
      </c>
    </row>
    <row r="27" spans="1:13" ht="20.25">
      <c r="A27" s="479" t="s">
        <v>92</v>
      </c>
      <c r="B27" s="465"/>
      <c r="C27" s="465"/>
      <c r="D27" s="466"/>
      <c r="E27" s="166"/>
      <c r="F27" s="167">
        <v>7686</v>
      </c>
      <c r="G27" s="166"/>
      <c r="H27" s="167">
        <v>6553</v>
      </c>
      <c r="I27" s="166"/>
      <c r="J27" s="167">
        <f>1298+8000-2639</f>
        <v>6659</v>
      </c>
      <c r="K27" s="166"/>
      <c r="L27" s="168">
        <f>J27-H27</f>
        <v>106</v>
      </c>
      <c r="M27" s="160" t="s">
        <v>111</v>
      </c>
    </row>
    <row r="28" spans="1:13" ht="20.25">
      <c r="A28" s="479" t="s">
        <v>76</v>
      </c>
      <c r="B28" s="465"/>
      <c r="C28" s="465"/>
      <c r="D28" s="466"/>
      <c r="E28" s="166"/>
      <c r="F28" s="167">
        <v>0</v>
      </c>
      <c r="G28" s="166"/>
      <c r="H28" s="167">
        <v>0</v>
      </c>
      <c r="I28" s="166"/>
      <c r="J28" s="167">
        <v>0</v>
      </c>
      <c r="K28" s="166"/>
      <c r="L28" s="168">
        <f t="shared" si="2"/>
        <v>0</v>
      </c>
      <c r="M28" s="160" t="s">
        <v>111</v>
      </c>
    </row>
    <row r="29" spans="1:13" ht="20.25">
      <c r="A29" s="479" t="s">
        <v>77</v>
      </c>
      <c r="B29" s="465"/>
      <c r="C29" s="465"/>
      <c r="D29" s="466"/>
      <c r="E29" s="166"/>
      <c r="F29" s="167">
        <v>0</v>
      </c>
      <c r="G29" s="166"/>
      <c r="H29" s="167">
        <v>0</v>
      </c>
      <c r="I29" s="166"/>
      <c r="J29" s="167">
        <v>0</v>
      </c>
      <c r="K29" s="166"/>
      <c r="L29" s="168">
        <f t="shared" si="2"/>
        <v>0</v>
      </c>
      <c r="M29" s="160" t="s">
        <v>111</v>
      </c>
    </row>
    <row r="30" spans="1:13" ht="20.25">
      <c r="A30" s="479" t="s">
        <v>91</v>
      </c>
      <c r="B30" s="465"/>
      <c r="C30" s="465"/>
      <c r="D30" s="466"/>
      <c r="E30" s="166"/>
      <c r="F30" s="167">
        <v>0</v>
      </c>
      <c r="G30" s="166"/>
      <c r="H30" s="167">
        <v>0</v>
      </c>
      <c r="I30" s="166"/>
      <c r="J30" s="167">
        <v>0</v>
      </c>
      <c r="K30" s="166"/>
      <c r="L30" s="168">
        <f>J30-H30</f>
        <v>0</v>
      </c>
      <c r="M30" s="160" t="s">
        <v>111</v>
      </c>
    </row>
    <row r="31" spans="1:13" ht="18.75" customHeight="1">
      <c r="A31" s="467" t="s">
        <v>78</v>
      </c>
      <c r="B31" s="468"/>
      <c r="C31" s="468"/>
      <c r="D31" s="469"/>
      <c r="E31" s="195"/>
      <c r="F31" s="196">
        <f>SUM(F17:F29)</f>
        <v>229217</v>
      </c>
      <c r="G31" s="195"/>
      <c r="H31" s="196">
        <f>SUM(H17:H29)</f>
        <v>186451</v>
      </c>
      <c r="I31" s="195"/>
      <c r="J31" s="196">
        <f>SUM(J17:J29)</f>
        <v>270000</v>
      </c>
      <c r="K31" s="195"/>
      <c r="L31" s="197">
        <f>SUM(L17:L29)</f>
        <v>83549</v>
      </c>
      <c r="M31" s="160" t="s">
        <v>111</v>
      </c>
    </row>
    <row r="32" spans="1:13" ht="16.899999999999999" customHeight="1">
      <c r="A32" s="470" t="s">
        <v>79</v>
      </c>
      <c r="B32" s="471"/>
      <c r="C32" s="471"/>
      <c r="D32" s="472"/>
      <c r="E32" s="177"/>
      <c r="F32" s="178">
        <v>-39767</v>
      </c>
      <c r="G32" s="177"/>
      <c r="H32" s="178">
        <f>-F33</f>
        <v>-18552</v>
      </c>
      <c r="I32" s="177"/>
      <c r="J32" s="178">
        <f>-H33</f>
        <v>0</v>
      </c>
      <c r="K32" s="177"/>
      <c r="L32" s="179"/>
      <c r="M32" s="160" t="s">
        <v>111</v>
      </c>
    </row>
    <row r="33" spans="1:13" ht="20.25">
      <c r="A33" s="464" t="s">
        <v>80</v>
      </c>
      <c r="B33" s="465"/>
      <c r="C33" s="465"/>
      <c r="D33" s="466"/>
      <c r="E33" s="177"/>
      <c r="F33" s="178">
        <v>18552</v>
      </c>
      <c r="G33" s="177"/>
      <c r="H33" s="178">
        <v>0</v>
      </c>
      <c r="I33" s="177"/>
      <c r="J33" s="178">
        <v>0</v>
      </c>
      <c r="K33" s="177"/>
      <c r="L33" s="179"/>
      <c r="M33" s="160" t="s">
        <v>111</v>
      </c>
    </row>
    <row r="34" spans="1:13" ht="20.25">
      <c r="A34" s="464" t="s">
        <v>81</v>
      </c>
      <c r="B34" s="465"/>
      <c r="C34" s="465"/>
      <c r="D34" s="466"/>
      <c r="E34" s="177"/>
      <c r="F34" s="178"/>
      <c r="G34" s="177"/>
      <c r="H34" s="178"/>
      <c r="I34" s="177"/>
      <c r="J34" s="178"/>
      <c r="K34" s="177"/>
      <c r="L34" s="179"/>
      <c r="M34" s="160" t="s">
        <v>111</v>
      </c>
    </row>
    <row r="35" spans="1:13" ht="21" thickBot="1">
      <c r="A35" s="464" t="s">
        <v>128</v>
      </c>
      <c r="B35" s="465"/>
      <c r="C35" s="465"/>
      <c r="D35" s="466"/>
      <c r="E35" s="180"/>
      <c r="F35" s="181">
        <f>F31+F32+F33-F34</f>
        <v>208002</v>
      </c>
      <c r="G35" s="180"/>
      <c r="H35" s="181">
        <f>H31+H32+H33-H34</f>
        <v>167899</v>
      </c>
      <c r="I35" s="180"/>
      <c r="J35" s="181">
        <f>J31+J32+J33-J34</f>
        <v>270000</v>
      </c>
      <c r="K35" s="180"/>
      <c r="L35" s="182"/>
      <c r="M35" s="160" t="s">
        <v>111</v>
      </c>
    </row>
    <row r="36" spans="1:13" ht="20.25">
      <c r="A36" s="183"/>
      <c r="B36" s="184"/>
      <c r="C36" s="185"/>
      <c r="D36" s="186"/>
      <c r="E36" s="185"/>
      <c r="F36" s="185"/>
      <c r="G36" s="185"/>
      <c r="H36" s="185"/>
      <c r="I36" s="185"/>
      <c r="J36" s="185"/>
      <c r="K36" s="185"/>
      <c r="L36" s="185"/>
      <c r="M36" s="160" t="s">
        <v>40</v>
      </c>
    </row>
    <row r="37" spans="1:13">
      <c r="K37" s="11"/>
      <c r="L37" s="11"/>
    </row>
    <row r="38" spans="1:13">
      <c r="K38" s="11"/>
      <c r="L38" s="11"/>
    </row>
    <row r="39" spans="1:13">
      <c r="F39" s="1" t="s">
        <v>105</v>
      </c>
      <c r="K39" s="11"/>
      <c r="L39" s="11"/>
    </row>
    <row r="40" spans="1:13">
      <c r="K40" s="11"/>
      <c r="L40" s="11"/>
    </row>
    <row r="41" spans="1:13">
      <c r="K41" s="11"/>
      <c r="L41" s="11"/>
    </row>
    <row r="42" spans="1:13">
      <c r="K42" s="11"/>
      <c r="L42" s="11"/>
    </row>
    <row r="43" spans="1:13">
      <c r="K43" s="11"/>
      <c r="L43" s="11"/>
    </row>
    <row r="44" spans="1:13">
      <c r="K44" s="11"/>
      <c r="L44" s="11"/>
    </row>
    <row r="45" spans="1:13">
      <c r="K45" s="11"/>
      <c r="L45" s="11"/>
    </row>
    <row r="46" spans="1:13">
      <c r="K46" s="11"/>
      <c r="L46" s="11"/>
    </row>
    <row r="47" spans="1:13">
      <c r="K47" s="11"/>
      <c r="L47" s="12"/>
    </row>
    <row r="48" spans="1:13">
      <c r="K48" s="11"/>
      <c r="L48" s="12"/>
    </row>
    <row r="49" spans="11:12">
      <c r="K49" s="11"/>
      <c r="L49" s="11"/>
    </row>
    <row r="50" spans="11:12">
      <c r="K50" s="11"/>
      <c r="L50" s="11"/>
    </row>
    <row r="51" spans="11:12">
      <c r="K51" s="11"/>
      <c r="L51" s="11"/>
    </row>
    <row r="52" spans="11:12">
      <c r="K52" s="11"/>
      <c r="L52" s="11"/>
    </row>
    <row r="53" spans="11:12">
      <c r="K53" s="11"/>
      <c r="L53" s="11"/>
    </row>
    <row r="54" spans="11:12">
      <c r="K54" s="11"/>
      <c r="L54" s="11"/>
    </row>
    <row r="55" spans="11:12">
      <c r="K55" s="11"/>
      <c r="L55" s="11"/>
    </row>
    <row r="56" spans="11:12">
      <c r="K56" s="11"/>
      <c r="L56" s="11"/>
    </row>
    <row r="57" spans="11:12">
      <c r="K57" s="11"/>
      <c r="L57" s="11"/>
    </row>
    <row r="58" spans="11:12">
      <c r="K58" s="11"/>
      <c r="L58" s="11"/>
    </row>
    <row r="59" spans="11:12">
      <c r="K59" s="11"/>
      <c r="L59" s="11"/>
    </row>
    <row r="60" spans="11:12">
      <c r="K60" s="11"/>
      <c r="L60" s="11"/>
    </row>
    <row r="61" spans="11:12">
      <c r="K61" s="11"/>
      <c r="L61" s="11"/>
    </row>
    <row r="62" spans="11:12">
      <c r="K62" s="13"/>
      <c r="L62" s="11"/>
    </row>
    <row r="63" spans="11:12">
      <c r="K63" s="6"/>
      <c r="L63" s="6"/>
    </row>
    <row r="64" spans="11:12">
      <c r="K64" s="5"/>
      <c r="L64" s="5"/>
    </row>
    <row r="65" spans="11:12">
      <c r="K65" s="5"/>
      <c r="L65" s="5"/>
    </row>
    <row r="66" spans="11:12">
      <c r="K66" s="5"/>
      <c r="L66" s="5"/>
    </row>
    <row r="67" spans="11:12">
      <c r="K67" s="5"/>
      <c r="L67" s="5"/>
    </row>
  </sheetData>
  <customSheetViews>
    <customSheetView guid="{85C6813B-1ABB-45AB-8D59-4DA157CA1F80}" scale="75" hiddenRows="1" hiddenColumns="1" showRuler="0">
      <pane xSplit="4" ySplit="9" topLeftCell="G10" activePane="bottomRight" state="frozen"/>
      <selection pane="bottomRight" activeCell="H30" sqref="H30"/>
      <pageMargins left="0.5" right="0.5" top="0.5" bottom="0.25" header="0.5" footer="0.5"/>
      <printOptions horizontalCentered="1"/>
      <pageSetup scale="65" orientation="landscape" r:id="rId1"/>
      <headerFooter alignWithMargins="0">
        <oddFooter>&amp;C&amp;"Times New Roman,Regular"Exhibit L - Summary of Requirements by Object Class</oddFooter>
      </headerFooter>
    </customSheetView>
    <customSheetView guid="{D702B936-D79C-40FC-B082-669DA6EE32D5}" scale="75" printArea="1" hiddenRows="1" hiddenColumns="1" showRuler="0">
      <pane xSplit="4" ySplit="10" topLeftCell="F38" activePane="bottomRight" state="frozen"/>
      <selection pane="bottomRight" activeCell="A41" sqref="A41:IV50"/>
      <pageMargins left="0.5" right="0.5" top="0.5" bottom="0.25" header="0.5" footer="0.5"/>
      <printOptions horizontalCentered="1"/>
      <pageSetup scale="65" orientation="landscape" r:id="rId2"/>
      <headerFooter alignWithMargins="0">
        <oddFooter>&amp;C&amp;"Times New Roman,Regular"Exhibit L - Summary of Requirements by Object Class</oddFooter>
      </headerFooter>
    </customSheetView>
    <customSheetView guid="{CE378CC0-152A-463B-8CC6-90B8F59E1666}" scale="75" showPageBreaks="1" printArea="1" hiddenColumns="1" showRuler="0">
      <pane xSplit="4" ySplit="10" topLeftCell="G29" activePane="bottomRight" state="frozen"/>
      <selection pane="bottomRight" activeCell="A5" sqref="A5:L5"/>
      <pageMargins left="0.5" right="0.5" top="0.5" bottom="0.25" header="0.5" footer="0.5"/>
      <printOptions horizontalCentered="1"/>
      <pageSetup scale="65" orientation="landscape" r:id="rId3"/>
      <headerFooter alignWithMargins="0">
        <oddFooter>&amp;C&amp;"Times New Roman,Regular"Exhibit L - Summary of Requirements by Object Class</oddFooter>
      </headerFooter>
    </customSheetView>
    <customSheetView guid="{8BD7FF76-BD06-497E-A0B8-1B8F5FEA7AF5}" scale="75" showPageBreaks="1" printArea="1" hiddenColumns="1" showRuler="0">
      <pane xSplit="4" ySplit="10" topLeftCell="E14" activePane="bottomRight" state="frozen"/>
      <selection pane="bottomRight" activeCell="I10" sqref="I10"/>
      <pageMargins left="0.5" right="0.5" top="0.5" bottom="0.25" header="0.5" footer="0.5"/>
      <printOptions horizontalCentered="1"/>
      <pageSetup scale="65" orientation="landscape" r:id="rId4"/>
      <headerFooter alignWithMargins="0">
        <oddFooter>&amp;C&amp;"Times New Roman,Regular"Exhibit L - Summary of Requirements by Object Class</oddFooter>
      </headerFooter>
    </customSheetView>
  </customSheetViews>
  <mergeCells count="36">
    <mergeCell ref="A26:D26"/>
    <mergeCell ref="A28:D28"/>
    <mergeCell ref="A29:D29"/>
    <mergeCell ref="A27:D27"/>
    <mergeCell ref="A2:L2"/>
    <mergeCell ref="A3:L3"/>
    <mergeCell ref="A4:L4"/>
    <mergeCell ref="A5:L5"/>
    <mergeCell ref="A6:L6"/>
    <mergeCell ref="A7:L7"/>
    <mergeCell ref="K9:L9"/>
    <mergeCell ref="I9:J9"/>
    <mergeCell ref="G9:H9"/>
    <mergeCell ref="E9:F9"/>
    <mergeCell ref="A9:D10"/>
    <mergeCell ref="A11:D11"/>
    <mergeCell ref="A12:D12"/>
    <mergeCell ref="A22:D22"/>
    <mergeCell ref="A30:D30"/>
    <mergeCell ref="A24:D24"/>
    <mergeCell ref="A17:D17"/>
    <mergeCell ref="A21:D21"/>
    <mergeCell ref="A18:D18"/>
    <mergeCell ref="A20:D20"/>
    <mergeCell ref="A19:D19"/>
    <mergeCell ref="A13:D13"/>
    <mergeCell ref="A14:D14"/>
    <mergeCell ref="A15:D15"/>
    <mergeCell ref="A16:D16"/>
    <mergeCell ref="A25:D25"/>
    <mergeCell ref="A23:D23"/>
    <mergeCell ref="A35:D35"/>
    <mergeCell ref="A31:D31"/>
    <mergeCell ref="A32:D32"/>
    <mergeCell ref="A33:D33"/>
    <mergeCell ref="A34:D34"/>
  </mergeCells>
  <phoneticPr fontId="0" type="noConversion"/>
  <printOptions horizontalCentered="1"/>
  <pageMargins left="0.5" right="0.5" top="0.5" bottom="0.25" header="0.5" footer="0.5"/>
  <pageSetup scale="65" orientation="landscape" r:id="rId5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B. Summary of Requirements </vt:lpstr>
      <vt:lpstr>C. Program Increases offsets</vt:lpstr>
      <vt:lpstr>D. Strategic Goals &amp; Objectives</vt:lpstr>
      <vt:lpstr>F. 2010 Crosswalk</vt:lpstr>
      <vt:lpstr>G. 2011 Crosswalk</vt:lpstr>
      <vt:lpstr>J. Financial Analysis</vt:lpstr>
      <vt:lpstr>L. Summary by Object Class</vt:lpstr>
      <vt:lpstr>'B. Summary of Requirements '!DL</vt:lpstr>
      <vt:lpstr>'B. Summary of Requirements '!Print_Area</vt:lpstr>
      <vt:lpstr>'C. Program Increases offsets'!Print_Area</vt:lpstr>
      <vt:lpstr>'D. Strategic Goals &amp; Objectives'!Print_Area</vt:lpstr>
      <vt:lpstr>'F. 2010 Crosswalk'!Print_Area</vt:lpstr>
      <vt:lpstr>'G. 2011 Crosswalk'!Print_Area</vt:lpstr>
      <vt:lpstr>'J. Financial Analysis'!Print_Area</vt:lpstr>
      <vt:lpstr>'L. Summary by Object Class'!Print_Area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sdale</dc:creator>
  <cp:lastModifiedBy>rlindsay</cp:lastModifiedBy>
  <cp:lastPrinted>2011-02-10T16:40:22Z</cp:lastPrinted>
  <dcterms:created xsi:type="dcterms:W3CDTF">2003-08-28T20:51:00Z</dcterms:created>
  <dcterms:modified xsi:type="dcterms:W3CDTF">2011-02-10T16:52:07Z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746476750</vt:i4>
  </property>
  <property fmtid="{D5CDD505-2E9C-101B-9397-08002B2CF9AE}" pid="3" name="_NewReviewCycle">
    <vt:lpwstr/>
  </property>
  <property fmtid="{D5CDD505-2E9C-101B-9397-08002B2CF9AE}" pid="4" name="_EmailSubject">
    <vt:lpwstr>DRAFT 2009 Congressional Justifications Instructions</vt:lpwstr>
  </property>
  <property fmtid="{D5CDD505-2E9C-101B-9397-08002B2CF9AE}" pid="5" name="_AuthorEmail">
    <vt:lpwstr>Janetta.Curtis@SMOJMD.USDOJ.gov</vt:lpwstr>
  </property>
  <property fmtid="{D5CDD505-2E9C-101B-9397-08002B2CF9AE}" pid="6" name="_AuthorEmailDisplayName">
    <vt:lpwstr>Curtis, Janetta</vt:lpwstr>
  </property>
  <property fmtid="{D5CDD505-2E9C-101B-9397-08002B2CF9AE}" pid="7" name="_PreviousAdHocReviewCycleID">
    <vt:i4>746476750</vt:i4>
  </property>
  <property fmtid="{D5CDD505-2E9C-101B-9397-08002B2CF9AE}" pid="8" name="_ReviewingToolsShownOnce">
    <vt:lpwstr/>
  </property>
</Properties>
</file>