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4905" windowWidth="14040" windowHeight="7620" tabRatio="856" activeTab="0"/>
  </bookViews>
  <sheets>
    <sheet name="B. Summary of Requirements " sheetId="1" r:id="rId1"/>
    <sheet name="F. 2010 Crosswalk" sheetId="2" r:id="rId2"/>
    <sheet name="G. 2011 Crosswalk " sheetId="3" r:id="rId3"/>
    <sheet name="I. Permanent Positions" sheetId="4" r:id="rId4"/>
    <sheet name="K. Summary by Grade" sheetId="5" r:id="rId5"/>
    <sheet name="L. Summary by Object Class" sheetId="6" r:id="rId6"/>
  </sheets>
  <externalReferences>
    <externalReference r:id="rId9"/>
    <externalReference r:id="rId10"/>
  </externalReferences>
  <definedNames>
    <definedName name="ATTORNEYSUPP" localSheetId="0">#REF!</definedName>
    <definedName name="ATTORNEYSUPP">#REF!</definedName>
    <definedName name="DL" localSheetId="0">'B. Summary of Requirements '!$A$8:$AB$74</definedName>
    <definedName name="DL">#REF!</definedName>
    <definedName name="EXECSUPP" localSheetId="0">'B. Summary of Requirements 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>#REF!</definedName>
    <definedName name="INTEL" localSheetId="0">'B. Summary of Requirements '!#REF!</definedName>
    <definedName name="INTEL">#REF!</definedName>
    <definedName name="JMD" localSheetId="0">'B. Summary of Requirements 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0">'B. Summary of Requirements '!$A$1:$AC$80</definedName>
    <definedName name="_xlnm.Print_Area" localSheetId="1">'F. 2010 Crosswalk'!$A$1:$V$53</definedName>
    <definedName name="_xlnm.Print_Area" localSheetId="2">'G. 2011 Crosswalk '!$A$1:$V$50</definedName>
    <definedName name="_xlnm.Print_Area" localSheetId="3">'I. Permanent Positions'!$A$1:$L$39</definedName>
    <definedName name="_xlnm.Print_Area" localSheetId="4">'K. Summary by Grade'!$A$1:$J$36</definedName>
    <definedName name="_xlnm.Print_Area" localSheetId="5">'L. Summary by Object Class'!$A$1:$L$48</definedName>
    <definedName name="REIMPRO">#REF!</definedName>
    <definedName name="REIMPRO2">#REF!</definedName>
    <definedName name="REIMSOR">#REF!</definedName>
    <definedName name="REIMSOR2">#REF!</definedName>
  </definedNames>
  <calcPr fullCalcOnLoad="1"/>
</workbook>
</file>

<file path=xl/sharedStrings.xml><?xml version="1.0" encoding="utf-8"?>
<sst xmlns="http://schemas.openxmlformats.org/spreadsheetml/2006/main" count="694" uniqueCount="212">
  <si>
    <t xml:space="preserve">Total Adjustments to Base </t>
  </si>
  <si>
    <t>Increases:</t>
  </si>
  <si>
    <t>Decision Unit</t>
  </si>
  <si>
    <t>FTE</t>
  </si>
  <si>
    <t>Total</t>
  </si>
  <si>
    <t>LEAP</t>
  </si>
  <si>
    <t>Overtime</t>
  </si>
  <si>
    <t>Program Changes</t>
  </si>
  <si>
    <t>Total Program Changes</t>
  </si>
  <si>
    <t>INTERPOL - U.S. National Central Bureau</t>
  </si>
  <si>
    <t>Legal activities office automation</t>
  </si>
  <si>
    <t>Automated Litigation Support</t>
  </si>
  <si>
    <t>Reallocations</t>
  </si>
  <si>
    <t>(Dollars in Thousands)</t>
  </si>
  <si>
    <t>Salaries and Expenses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</si>
  <si>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</si>
  <si>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</si>
  <si>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</si>
  <si>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</si>
  <si>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</si>
  <si>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</si>
  <si>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</si>
  <si>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</si>
  <si>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Supplementals</t>
  </si>
  <si>
    <t xml:space="preserve">     Subtotal Increases</t>
  </si>
  <si>
    <t>Estimates by budget activity</t>
  </si>
  <si>
    <t>Pos.</t>
  </si>
  <si>
    <t xml:space="preserve"> </t>
  </si>
  <si>
    <t>Amount</t>
  </si>
  <si>
    <t>Offsets</t>
  </si>
  <si>
    <t>TOTAL</t>
  </si>
  <si>
    <t>end of line</t>
  </si>
  <si>
    <t>General Legal Activities</t>
  </si>
  <si>
    <t>Civil rights matters</t>
  </si>
  <si>
    <t>end of page</t>
  </si>
  <si>
    <t>Adjustments to Base</t>
  </si>
  <si>
    <t>Perm. Pos.</t>
  </si>
  <si>
    <t>General tax matters</t>
  </si>
  <si>
    <t>Criminal matters</t>
  </si>
  <si>
    <t>Claims, customs and general civil matters</t>
  </si>
  <si>
    <t>Land, natural resources and Indian matters</t>
  </si>
  <si>
    <t>Legal opinions</t>
  </si>
  <si>
    <t>INTERPOL - U.S.National Central Bureau</t>
  </si>
  <si>
    <t>Dispute Resolution</t>
  </si>
  <si>
    <t>Reprogrammings / Transfers</t>
  </si>
  <si>
    <t>end of sheet</t>
  </si>
  <si>
    <t>I: Detail of Permanent Positions by Category</t>
  </si>
  <si>
    <t>Detail of Permanent Positions by Category</t>
  </si>
  <si>
    <t>General Legal Activites</t>
  </si>
  <si>
    <t>Salaries &amp; Expenses</t>
  </si>
  <si>
    <t>Category</t>
  </si>
  <si>
    <t>ATBs</t>
  </si>
  <si>
    <t>Total Authorized</t>
  </si>
  <si>
    <t>Total Reimbursable</t>
  </si>
  <si>
    <t>Program Increases</t>
  </si>
  <si>
    <t>Program Decreases</t>
  </si>
  <si>
    <t>Total Pr. Changes</t>
  </si>
  <si>
    <t>Social Sciences, Econ and Kindred (100-199)</t>
  </si>
  <si>
    <t>Personnel Management (200-299)</t>
  </si>
  <si>
    <t>Clerical and Office Services (300-399)</t>
  </si>
  <si>
    <t>Accounting and Budget (500-599)</t>
  </si>
  <si>
    <t>Attorneys (905)</t>
  </si>
  <si>
    <t>Paralegals / Other Law (900-998)</t>
  </si>
  <si>
    <t>Information &amp; Arts (1000-1099)</t>
  </si>
  <si>
    <t>Business &amp; Industry (1100-1199)</t>
  </si>
  <si>
    <t>Library (1400-1499)</t>
  </si>
  <si>
    <t>Equipment/Facilities Services (1600-1699)</t>
  </si>
  <si>
    <t>Miscellaeous Inspectors Series (1802)</t>
  </si>
  <si>
    <t>Criminal Investigative Series (1811)</t>
  </si>
  <si>
    <t>Supply Services (2000-2099)</t>
  </si>
  <si>
    <t>Motor Vehicle Operations (5703)</t>
  </si>
  <si>
    <t>Information Technology Mgmt  (2210)</t>
  </si>
  <si>
    <t>Security Specialists (080)</t>
  </si>
  <si>
    <t>Other</t>
  </si>
  <si>
    <t xml:space="preserve">     Total</t>
  </si>
  <si>
    <t>Headquarters (Washington, D.C.)</t>
  </si>
  <si>
    <t>U.S. Field</t>
  </si>
  <si>
    <t>Foreign Field</t>
  </si>
  <si>
    <t>K: Summary of Requirements by Grade</t>
  </si>
  <si>
    <t>Summary of Requirements by Grade</t>
  </si>
  <si>
    <t>Grades and Salary Ranges</t>
  </si>
  <si>
    <t>Increase/Decrease</t>
  </si>
  <si>
    <t xml:space="preserve">     Total, appropriated positions</t>
  </si>
  <si>
    <t>Average SES Salary</t>
  </si>
  <si>
    <t>Average GS Salary</t>
  </si>
  <si>
    <t>Average GS Grade</t>
  </si>
  <si>
    <t>L: Summary of Requirements by Object Class</t>
  </si>
  <si>
    <t>Summary of Requirements by Object Class</t>
  </si>
  <si>
    <t>Object Classes</t>
  </si>
  <si>
    <t>11.1  Direct FTE &amp; personnel compensation</t>
  </si>
  <si>
    <t>11.3  Other than full-time permanent</t>
  </si>
  <si>
    <t>11.5  Total, Other personnel compensation</t>
  </si>
  <si>
    <t>11.8  Special personal services payments</t>
  </si>
  <si>
    <t xml:space="preserve">       Total </t>
  </si>
  <si>
    <t>Other Object Classes:</t>
  </si>
  <si>
    <t>12.0  Personnel benefits</t>
  </si>
  <si>
    <t>13.0   Benefits to former personnel</t>
  </si>
  <si>
    <t>21.0  Travel and transportation of persons</t>
  </si>
  <si>
    <t>22.0  Transportation of things</t>
  </si>
  <si>
    <t>23.1  GSA rent</t>
  </si>
  <si>
    <t>23.2 Moving/Lease Expirations/Contract Parking</t>
  </si>
  <si>
    <t>23.3  Comm., util., &amp; other misc. charges</t>
  </si>
  <si>
    <t>24.0  Printing and reproduction</t>
  </si>
  <si>
    <t>25.1  Advisory and assistance services</t>
  </si>
  <si>
    <t>25.2 Other services</t>
  </si>
  <si>
    <t>25.3 Purchases of goods &amp; services from Government accounts (Antennas, DHS Sec. Etc..)</t>
  </si>
  <si>
    <t>25.4  Operation and maintenance of facilities</t>
  </si>
  <si>
    <t>25.5 Research and Development Contracts</t>
  </si>
  <si>
    <t>25.6  Medical Care</t>
  </si>
  <si>
    <t>25.7 Operation and maintenance of equipment</t>
  </si>
  <si>
    <t>26.0  Supplies and materials</t>
  </si>
  <si>
    <t>31.0  Equipment</t>
  </si>
  <si>
    <t>32.0 Land and Structures</t>
  </si>
  <si>
    <t>41.0  Grants, Subsidies &amp; Contributions</t>
  </si>
  <si>
    <t>42.0  Insureance Claims and Indemnities</t>
  </si>
  <si>
    <t xml:space="preserve">          Total obligations</t>
  </si>
  <si>
    <t>Unobligated balance, start of year</t>
  </si>
  <si>
    <t xml:space="preserve"> Transfers to other accounts</t>
  </si>
  <si>
    <t xml:space="preserve"> Transfers from other accounts</t>
  </si>
  <si>
    <t>Unobligated balance expiring</t>
  </si>
  <si>
    <t>Unobligated balance, end of year</t>
  </si>
  <si>
    <t>Recoveries of prior year obligations</t>
  </si>
  <si>
    <t xml:space="preserve">          Total DIRECT requirements</t>
  </si>
  <si>
    <t>Reimbursable FTE:</t>
  </si>
  <si>
    <t xml:space="preserve">    Full-time permanent</t>
  </si>
  <si>
    <t>2010 Supplementals</t>
  </si>
  <si>
    <t xml:space="preserve">     Transfers:</t>
  </si>
  <si>
    <t>Carryover.</t>
  </si>
  <si>
    <t>Supplementals.</t>
  </si>
  <si>
    <t>Reallocations.</t>
  </si>
  <si>
    <t>Recoveries.</t>
  </si>
  <si>
    <t>Crosswalk of 2010 Availability</t>
  </si>
  <si>
    <t>2010 Availability</t>
  </si>
  <si>
    <t>Reprogrammings / Transfers.</t>
  </si>
  <si>
    <t>2010 Enacted (with Rescissions, direct only)</t>
  </si>
  <si>
    <t>Total 2010 Enacted (with Rescissions and Supplementals)</t>
  </si>
  <si>
    <t>SES, $119,554 - $179,700</t>
  </si>
  <si>
    <t>GS-15, $123,758- 155,500</t>
  </si>
  <si>
    <t>GS-14, $105,211 - 136,771</t>
  </si>
  <si>
    <t>GS-13, $89,033 - 115,742</t>
  </si>
  <si>
    <t>GS-12, $74,872 - 97,333</t>
  </si>
  <si>
    <t>GS-11, $62,467- 81,204</t>
  </si>
  <si>
    <t>GS-10, $56,857 - 73,917</t>
  </si>
  <si>
    <t>GS-9, $51,630 - 67,114</t>
  </si>
  <si>
    <t>GS-8, $46,745 - 60,765</t>
  </si>
  <si>
    <t>GS-7, $42,209 - 54,875</t>
  </si>
  <si>
    <t>GS-6, $37,983 - 49,375</t>
  </si>
  <si>
    <t>GS-5, $34,075 - 44,293</t>
  </si>
  <si>
    <t>GS-4, $30,456 - 39,590</t>
  </si>
  <si>
    <t>GS-3, $27,130 - 35,269</t>
  </si>
  <si>
    <t>GS-2, $24,865 - 31,292</t>
  </si>
  <si>
    <t>F: Crosswalk of 2010 Availability</t>
  </si>
  <si>
    <t>In 2010, recoveries total  $852K in GLA's no-year account; TAX $9K and CRM $843K.</t>
  </si>
  <si>
    <t xml:space="preserve">Funds were carried over into FY 2010 from the GLA's 2009 no-year account ($7,076K), GLA's 2009/2010 two-year account ($3,943K) and GLA's VCRP no-year account ($214K).    </t>
  </si>
  <si>
    <t>The transfer of $5,850K to GLA's ALS account reflects transfers of unobligated balances from GLA prior years' accounts.</t>
  </si>
  <si>
    <t xml:space="preserve"> Funding of $83K within GLA's no-year account was reprogrammed; $59K from the LAOA account and $24K from CRM's FARA account to GLA's ALS account.</t>
  </si>
  <si>
    <t>CIV and ENRD each received $5M as part of the Supplemental Appropriations Act, 2010 (P.L. 111-212) for funding relating to the Deepwater Horizon oil spill.</t>
  </si>
  <si>
    <t xml:space="preserve"> CIV received $312K and CRM received $3,550K as part of the Supplemental Appropriations Act, 2010 (P.L. 111-230) for funding relating to Southwest Border litigation.</t>
  </si>
  <si>
    <t>Pay and Benefits</t>
  </si>
  <si>
    <t>Other Adjustments</t>
  </si>
  <si>
    <t>Foreign Expenses</t>
  </si>
  <si>
    <t>2012 Current Services</t>
  </si>
  <si>
    <t xml:space="preserve">                Subtotal Transfers</t>
  </si>
  <si>
    <t xml:space="preserve">     Subtotal Offsets</t>
  </si>
  <si>
    <t>2012 Total Request</t>
  </si>
  <si>
    <t>2010 Appropriation Enacted w/Rescissions and Supplementals</t>
  </si>
  <si>
    <t>2011 President's Budget</t>
  </si>
  <si>
    <t>2012 Increases</t>
  </si>
  <si>
    <t>2012 Offsets</t>
  </si>
  <si>
    <t>2012 Request</t>
  </si>
  <si>
    <t>Domestic Rent and Facilities</t>
  </si>
  <si>
    <t xml:space="preserve">Increases </t>
  </si>
  <si>
    <t>Administrative Efficiencies (All GLA Components)</t>
  </si>
  <si>
    <t xml:space="preserve">2010 Enacted w/ Rescissions and Supplementals </t>
  </si>
  <si>
    <t>2010 Enacted w/ Rescissions and Supplementals</t>
  </si>
  <si>
    <t>FY 2012 Request</t>
  </si>
  <si>
    <t>2011 Continuting Resolution (direct only)</t>
  </si>
  <si>
    <t>2011 Rescissions</t>
  </si>
  <si>
    <t>Total 2011 Continuting Resolution (with Rescissions)</t>
  </si>
  <si>
    <t xml:space="preserve">OSG - Federal Appellate Activity </t>
  </si>
  <si>
    <t xml:space="preserve">CRM - Strengthening Transnational Enforcement of Intellectual Property Law </t>
  </si>
  <si>
    <t>2010 - 2012 Total Change</t>
  </si>
  <si>
    <t>2011 Continuing Resolution (CR)</t>
  </si>
  <si>
    <t xml:space="preserve">2012 Adjustments to Base </t>
  </si>
  <si>
    <t>FY 2010 Enacted Without Rescissions</t>
  </si>
  <si>
    <t>Rescissions</t>
  </si>
  <si>
    <t>Carryover</t>
  </si>
  <si>
    <t>Recoveries</t>
  </si>
  <si>
    <t xml:space="preserve"> Funding of $2,405K was transferred from the Dept. of State to CRM to support the Afghanistan training programs.</t>
  </si>
  <si>
    <t xml:space="preserve"> Recoveries were in GLA's no-year account</t>
  </si>
  <si>
    <t>G: Crosswalk of 2011 Availability</t>
  </si>
  <si>
    <t>Crosswalk of 2011 Availability</t>
  </si>
  <si>
    <t>FY 2011 CR Without Rescissions</t>
  </si>
  <si>
    <t>2011 Availability</t>
  </si>
  <si>
    <t xml:space="preserve"> Funding of $4,677K was transferred from the Dept. of State to CRM to support the Afghanistan training programs.</t>
  </si>
  <si>
    <t>The transfer of $5,950K to GLA's ALS account reflects transfers of unobligated balances from GLA prior years' accounts.</t>
  </si>
  <si>
    <t>Funding  of $1,031K was distributed from GLA's ALS account to the Civil Rights Division's ALS accounts.</t>
  </si>
  <si>
    <t xml:space="preserve">Funds were carried over into FY 2011 from the GLA's 2010 no-year account ($12,947K), GLA's 2010/2011 two-year account ($6,260K) and GLA's VCRP no-year account ($214K).    </t>
  </si>
  <si>
    <t>Conduct Supreme Court proceedings/</t>
  </si>
  <si>
    <t xml:space="preserve">   review appellate matters</t>
  </si>
  <si>
    <t>Conduct Supreme Court proceedings</t>
  </si>
  <si>
    <t xml:space="preserve">     and review appellate matters</t>
  </si>
  <si>
    <t>Extend Technology Refresh (All GLA Components)</t>
  </si>
  <si>
    <t>B:  Summary of Requirements</t>
  </si>
  <si>
    <t>2011 CR</t>
  </si>
  <si>
    <t>2010 Actuals</t>
  </si>
  <si>
    <t xml:space="preserve"> 2011 Continuing Resolution</t>
  </si>
  <si>
    <t xml:space="preserve">            Transfer from GLA components to Office of Information Policy (OIP)</t>
  </si>
  <si>
    <t xml:space="preserve">            Transfer from GLA components to Office of Tribal Justice (OTJ)</t>
  </si>
  <si>
    <t xml:space="preserve">            Transfer from ODR to Office of Legal Policy (OLP)</t>
  </si>
  <si>
    <t>Funding  of $8,504K was distributed from GLA's ALS account to the components' ALS accounts.</t>
  </si>
  <si>
    <t xml:space="preserve">            Transfer from GLA components to Professional Responsibility Advisory Office (PRAO)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</si>
</sst>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  <numFmt numFmtId="218" formatCode="0.00_);\(0.00\)"/>
    <numFmt numFmtId="219" formatCode="&quot;$&quot;#,##0.000"/>
  </numFmts>
  <fonts count="8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1"/>
    </font>
    <font>
      <sz val="12"/>
      <name val="Arial MT"/>
      <family val="0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sz val="14"/>
      <name val="TimesNewRomanPS"/>
      <family val="0"/>
    </font>
    <font>
      <sz val="13"/>
      <name val="TimesNewRomanPS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NewRomanPS"/>
      <family val="0"/>
    </font>
    <font>
      <sz val="12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8"/>
      <color indexed="9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thin"/>
      <top style="thin">
        <color indexed="23"/>
      </top>
      <bottom style="hair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fill"/>
    </xf>
    <xf numFmtId="177" fontId="1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/>
    </xf>
    <xf numFmtId="5" fontId="17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17" fillId="0" borderId="14" xfId="0" applyNumberFormat="1" applyFont="1" applyBorder="1" applyAlignment="1">
      <alignment horizontal="right"/>
    </xf>
    <xf numFmtId="177" fontId="17" fillId="0" borderId="15" xfId="0" applyNumberFormat="1" applyFont="1" applyBorder="1" applyAlignment="1">
      <alignment/>
    </xf>
    <xf numFmtId="177" fontId="17" fillId="0" borderId="15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1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206" fontId="5" fillId="0" borderId="17" xfId="0" applyNumberFormat="1" applyFont="1" applyBorder="1" applyAlignment="1">
      <alignment/>
    </xf>
    <xf numFmtId="206" fontId="5" fillId="0" borderId="18" xfId="0" applyNumberFormat="1" applyFont="1" applyBorder="1" applyAlignment="1">
      <alignment/>
    </xf>
    <xf numFmtId="206" fontId="5" fillId="0" borderId="19" xfId="0" applyNumberFormat="1" applyFont="1" applyBorder="1" applyAlignment="1">
      <alignment/>
    </xf>
    <xf numFmtId="177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37" fontId="5" fillId="0" borderId="17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17" fillId="0" borderId="22" xfId="0" applyNumberFormat="1" applyFont="1" applyBorder="1" applyAlignment="1">
      <alignment/>
    </xf>
    <xf numFmtId="37" fontId="17" fillId="0" borderId="10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37" fontId="5" fillId="0" borderId="24" xfId="0" applyNumberFormat="1" applyFont="1" applyBorder="1" applyAlignment="1">
      <alignment/>
    </xf>
    <xf numFmtId="37" fontId="5" fillId="0" borderId="25" xfId="0" applyNumberFormat="1" applyFont="1" applyBorder="1" applyAlignment="1">
      <alignment/>
    </xf>
    <xf numFmtId="37" fontId="5" fillId="0" borderId="26" xfId="0" applyNumberFormat="1" applyFont="1" applyBorder="1" applyAlignment="1">
      <alignment/>
    </xf>
    <xf numFmtId="5" fontId="5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/>
    </xf>
    <xf numFmtId="177" fontId="22" fillId="33" borderId="27" xfId="0" applyNumberFormat="1" applyFont="1" applyFill="1" applyBorder="1" applyAlignment="1">
      <alignment horizontal="left"/>
    </xf>
    <xf numFmtId="177" fontId="22" fillId="33" borderId="28" xfId="0" applyNumberFormat="1" applyFont="1" applyFill="1" applyBorder="1" applyAlignment="1">
      <alignment/>
    </xf>
    <xf numFmtId="37" fontId="22" fillId="33" borderId="29" xfId="0" applyNumberFormat="1" applyFont="1" applyFill="1" applyBorder="1" applyAlignment="1">
      <alignment/>
    </xf>
    <xf numFmtId="37" fontId="22" fillId="33" borderId="30" xfId="0" applyNumberFormat="1" applyFont="1" applyFill="1" applyBorder="1" applyAlignment="1">
      <alignment/>
    </xf>
    <xf numFmtId="37" fontId="22" fillId="33" borderId="31" xfId="0" applyNumberFormat="1" applyFont="1" applyFill="1" applyBorder="1" applyAlignment="1">
      <alignment/>
    </xf>
    <xf numFmtId="37" fontId="22" fillId="33" borderId="32" xfId="0" applyNumberFormat="1" applyFont="1" applyFill="1" applyBorder="1" applyAlignment="1">
      <alignment/>
    </xf>
    <xf numFmtId="37" fontId="23" fillId="33" borderId="33" xfId="0" applyNumberFormat="1" applyFont="1" applyFill="1" applyBorder="1" applyAlignment="1">
      <alignment/>
    </xf>
    <xf numFmtId="37" fontId="23" fillId="33" borderId="34" xfId="0" applyNumberFormat="1" applyFont="1" applyFill="1" applyBorder="1" applyAlignment="1">
      <alignment/>
    </xf>
    <xf numFmtId="37" fontId="23" fillId="33" borderId="35" xfId="0" applyNumberFormat="1" applyFont="1" applyFill="1" applyBorder="1" applyAlignment="1">
      <alignment/>
    </xf>
    <xf numFmtId="37" fontId="23" fillId="33" borderId="36" xfId="0" applyNumberFormat="1" applyFont="1" applyFill="1" applyBorder="1" applyAlignment="1">
      <alignment/>
    </xf>
    <xf numFmtId="37" fontId="12" fillId="0" borderId="37" xfId="0" applyNumberFormat="1" applyFont="1" applyBorder="1" applyAlignment="1">
      <alignment/>
    </xf>
    <xf numFmtId="37" fontId="12" fillId="0" borderId="19" xfId="0" applyNumberFormat="1" applyFont="1" applyBorder="1" applyAlignment="1">
      <alignment/>
    </xf>
    <xf numFmtId="37" fontId="22" fillId="33" borderId="37" xfId="0" applyNumberFormat="1" applyFont="1" applyFill="1" applyBorder="1" applyAlignment="1">
      <alignment/>
    </xf>
    <xf numFmtId="37" fontId="22" fillId="33" borderId="38" xfId="0" applyNumberFormat="1" applyFont="1" applyFill="1" applyBorder="1" applyAlignment="1">
      <alignment/>
    </xf>
    <xf numFmtId="37" fontId="22" fillId="33" borderId="19" xfId="0" applyNumberFormat="1" applyFont="1" applyFill="1" applyBorder="1" applyAlignment="1">
      <alignment/>
    </xf>
    <xf numFmtId="37" fontId="24" fillId="0" borderId="39" xfId="0" applyNumberFormat="1" applyFont="1" applyBorder="1" applyAlignment="1">
      <alignment/>
    </xf>
    <xf numFmtId="37" fontId="24" fillId="0" borderId="40" xfId="0" applyNumberFormat="1" applyFont="1" applyBorder="1" applyAlignment="1">
      <alignment/>
    </xf>
    <xf numFmtId="37" fontId="24" fillId="0" borderId="26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27" fillId="33" borderId="0" xfId="0" applyNumberFormat="1" applyFont="1" applyFill="1" applyAlignment="1">
      <alignment/>
    </xf>
    <xf numFmtId="177" fontId="22" fillId="33" borderId="0" xfId="0" applyNumberFormat="1" applyFont="1" applyFill="1" applyAlignment="1">
      <alignment/>
    </xf>
    <xf numFmtId="177" fontId="22" fillId="33" borderId="0" xfId="0" applyNumberFormat="1" applyFont="1" applyFill="1" applyAlignment="1">
      <alignment horizontal="centerContinuous"/>
    </xf>
    <xf numFmtId="177" fontId="28" fillId="33" borderId="15" xfId="0" applyNumberFormat="1" applyFont="1" applyFill="1" applyBorder="1" applyAlignment="1">
      <alignment horizontal="right"/>
    </xf>
    <xf numFmtId="177" fontId="28" fillId="33" borderId="14" xfId="0" applyNumberFormat="1" applyFont="1" applyFill="1" applyBorder="1" applyAlignment="1">
      <alignment horizontal="right"/>
    </xf>
    <xf numFmtId="177" fontId="28" fillId="33" borderId="16" xfId="0" applyNumberFormat="1" applyFont="1" applyFill="1" applyBorder="1" applyAlignment="1">
      <alignment horizontal="right"/>
    </xf>
    <xf numFmtId="177" fontId="16" fillId="0" borderId="17" xfId="0" applyNumberFormat="1" applyFont="1" applyFill="1" applyBorder="1" applyAlignment="1">
      <alignment horizontal="left"/>
    </xf>
    <xf numFmtId="37" fontId="16" fillId="33" borderId="17" xfId="0" applyNumberFormat="1" applyFont="1" applyFill="1" applyBorder="1" applyAlignment="1">
      <alignment/>
    </xf>
    <xf numFmtId="37" fontId="16" fillId="33" borderId="18" xfId="0" applyNumberFormat="1" applyFont="1" applyFill="1" applyBorder="1" applyAlignment="1">
      <alignment/>
    </xf>
    <xf numFmtId="37" fontId="16" fillId="33" borderId="19" xfId="0" applyNumberFormat="1" applyFont="1" applyFill="1" applyBorder="1" applyAlignment="1">
      <alignment/>
    </xf>
    <xf numFmtId="177" fontId="16" fillId="33" borderId="17" xfId="0" applyNumberFormat="1" applyFont="1" applyFill="1" applyBorder="1" applyAlignment="1">
      <alignment horizontal="left"/>
    </xf>
    <xf numFmtId="177" fontId="28" fillId="33" borderId="24" xfId="0" applyNumberFormat="1" applyFont="1" applyFill="1" applyBorder="1" applyAlignment="1">
      <alignment horizontal="left"/>
    </xf>
    <xf numFmtId="37" fontId="28" fillId="33" borderId="24" xfId="0" applyNumberFormat="1" applyFont="1" applyFill="1" applyBorder="1" applyAlignment="1">
      <alignment/>
    </xf>
    <xf numFmtId="37" fontId="16" fillId="33" borderId="25" xfId="0" applyNumberFormat="1" applyFont="1" applyFill="1" applyBorder="1" applyAlignment="1">
      <alignment/>
    </xf>
    <xf numFmtId="37" fontId="16" fillId="33" borderId="26" xfId="0" applyNumberFormat="1" applyFont="1" applyFill="1" applyBorder="1" applyAlignment="1">
      <alignment/>
    </xf>
    <xf numFmtId="177" fontId="28" fillId="33" borderId="17" xfId="0" applyNumberFormat="1" applyFont="1" applyFill="1" applyBorder="1" applyAlignment="1">
      <alignment horizontal="left"/>
    </xf>
    <xf numFmtId="177" fontId="16" fillId="33" borderId="17" xfId="0" applyNumberFormat="1" applyFont="1" applyFill="1" applyBorder="1" applyAlignment="1">
      <alignment/>
    </xf>
    <xf numFmtId="165" fontId="28" fillId="33" borderId="18" xfId="0" applyNumberFormat="1" applyFont="1" applyFill="1" applyBorder="1" applyAlignment="1">
      <alignment/>
    </xf>
    <xf numFmtId="165" fontId="16" fillId="33" borderId="17" xfId="0" applyNumberFormat="1" applyFont="1" applyFill="1" applyBorder="1" applyAlignment="1">
      <alignment/>
    </xf>
    <xf numFmtId="165" fontId="6" fillId="0" borderId="17" xfId="0" applyNumberFormat="1" applyFont="1" applyBorder="1" applyAlignment="1">
      <alignment/>
    </xf>
    <xf numFmtId="206" fontId="16" fillId="33" borderId="17" xfId="0" applyNumberFormat="1" applyFont="1" applyFill="1" applyBorder="1" applyAlignment="1">
      <alignment/>
    </xf>
    <xf numFmtId="206" fontId="16" fillId="33" borderId="19" xfId="0" applyNumberFormat="1" applyFont="1" applyFill="1" applyBorder="1" applyAlignment="1">
      <alignment/>
    </xf>
    <xf numFmtId="177" fontId="16" fillId="33" borderId="17" xfId="0" applyNumberFormat="1" applyFont="1" applyFill="1" applyBorder="1" applyAlignment="1">
      <alignment horizontal="right"/>
    </xf>
    <xf numFmtId="177" fontId="28" fillId="33" borderId="41" xfId="0" applyNumberFormat="1" applyFont="1" applyFill="1" applyBorder="1" applyAlignment="1">
      <alignment horizontal="left"/>
    </xf>
    <xf numFmtId="2" fontId="16" fillId="33" borderId="41" xfId="0" applyNumberFormat="1" applyFont="1" applyFill="1" applyBorder="1" applyAlignment="1">
      <alignment horizontal="right"/>
    </xf>
    <xf numFmtId="218" fontId="16" fillId="33" borderId="41" xfId="0" applyNumberFormat="1" applyFont="1" applyFill="1" applyBorder="1" applyAlignment="1">
      <alignment/>
    </xf>
    <xf numFmtId="206" fontId="16" fillId="33" borderId="41" xfId="0" applyNumberFormat="1" applyFont="1" applyFill="1" applyBorder="1" applyAlignment="1">
      <alignment/>
    </xf>
    <xf numFmtId="206" fontId="16" fillId="33" borderId="42" xfId="0" applyNumberFormat="1" applyFont="1" applyFill="1" applyBorder="1" applyAlignment="1">
      <alignment/>
    </xf>
    <xf numFmtId="177" fontId="2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1" fillId="33" borderId="15" xfId="0" applyNumberFormat="1" applyFont="1" applyFill="1" applyBorder="1" applyAlignment="1">
      <alignment horizontal="right"/>
    </xf>
    <xf numFmtId="177" fontId="21" fillId="33" borderId="14" xfId="0" applyNumberFormat="1" applyFont="1" applyFill="1" applyBorder="1" applyAlignment="1">
      <alignment horizontal="right"/>
    </xf>
    <xf numFmtId="177" fontId="21" fillId="33" borderId="16" xfId="0" applyNumberFormat="1" applyFont="1" applyFill="1" applyBorder="1" applyAlignment="1">
      <alignment horizontal="right"/>
    </xf>
    <xf numFmtId="37" fontId="22" fillId="33" borderId="17" xfId="0" applyNumberFormat="1" applyFont="1" applyFill="1" applyBorder="1" applyAlignment="1">
      <alignment/>
    </xf>
    <xf numFmtId="37" fontId="22" fillId="33" borderId="18" xfId="0" applyNumberFormat="1" applyFont="1" applyFill="1" applyBorder="1" applyAlignment="1">
      <alignment/>
    </xf>
    <xf numFmtId="37" fontId="22" fillId="33" borderId="11" xfId="0" applyNumberFormat="1" applyFont="1" applyFill="1" applyBorder="1" applyAlignment="1">
      <alignment/>
    </xf>
    <xf numFmtId="37" fontId="22" fillId="33" borderId="0" xfId="0" applyNumberFormat="1" applyFont="1" applyFill="1" applyBorder="1" applyAlignment="1">
      <alignment/>
    </xf>
    <xf numFmtId="37" fontId="22" fillId="33" borderId="43" xfId="0" applyNumberFormat="1" applyFont="1" applyFill="1" applyBorder="1" applyAlignment="1">
      <alignment/>
    </xf>
    <xf numFmtId="37" fontId="22" fillId="33" borderId="24" xfId="0" applyNumberFormat="1" applyFont="1" applyFill="1" applyBorder="1" applyAlignment="1">
      <alignment/>
    </xf>
    <xf numFmtId="37" fontId="22" fillId="33" borderId="25" xfId="0" applyNumberFormat="1" applyFont="1" applyFill="1" applyBorder="1" applyAlignment="1">
      <alignment/>
    </xf>
    <xf numFmtId="37" fontId="22" fillId="33" borderId="26" xfId="0" applyNumberFormat="1" applyFont="1" applyFill="1" applyBorder="1" applyAlignment="1">
      <alignment/>
    </xf>
    <xf numFmtId="206" fontId="22" fillId="33" borderId="17" xfId="0" applyNumberFormat="1" applyFont="1" applyFill="1" applyBorder="1" applyAlignment="1">
      <alignment/>
    </xf>
    <xf numFmtId="177" fontId="22" fillId="33" borderId="20" xfId="0" applyNumberFormat="1" applyFont="1" applyFill="1" applyBorder="1" applyAlignment="1">
      <alignment horizontal="left" indent="2"/>
    </xf>
    <xf numFmtId="206" fontId="21" fillId="33" borderId="17" xfId="0" applyNumberFormat="1" applyFont="1" applyFill="1" applyBorder="1" applyAlignment="1">
      <alignment/>
    </xf>
    <xf numFmtId="5" fontId="21" fillId="33" borderId="18" xfId="0" applyNumberFormat="1" applyFont="1" applyFill="1" applyBorder="1" applyAlignment="1">
      <alignment/>
    </xf>
    <xf numFmtId="5" fontId="21" fillId="33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206" fontId="22" fillId="0" borderId="17" xfId="0" applyNumberFormat="1" applyFont="1" applyFill="1" applyBorder="1" applyAlignment="1">
      <alignment/>
    </xf>
    <xf numFmtId="37" fontId="22" fillId="0" borderId="18" xfId="0" applyNumberFormat="1" applyFont="1" applyFill="1" applyBorder="1" applyAlignment="1">
      <alignment/>
    </xf>
    <xf numFmtId="37" fontId="22" fillId="0" borderId="17" xfId="0" applyNumberFormat="1" applyFont="1" applyFill="1" applyBorder="1" applyAlignment="1">
      <alignment/>
    </xf>
    <xf numFmtId="37" fontId="22" fillId="0" borderId="19" xfId="0" applyNumberFormat="1" applyFont="1" applyFill="1" applyBorder="1" applyAlignment="1">
      <alignment/>
    </xf>
    <xf numFmtId="206" fontId="22" fillId="0" borderId="41" xfId="0" applyNumberFormat="1" applyFont="1" applyFill="1" applyBorder="1" applyAlignment="1">
      <alignment/>
    </xf>
    <xf numFmtId="37" fontId="22" fillId="0" borderId="44" xfId="0" applyNumberFormat="1" applyFont="1" applyFill="1" applyBorder="1" applyAlignment="1">
      <alignment/>
    </xf>
    <xf numFmtId="37" fontId="22" fillId="0" borderId="41" xfId="0" applyNumberFormat="1" applyFont="1" applyFill="1" applyBorder="1" applyAlignment="1">
      <alignment/>
    </xf>
    <xf numFmtId="177" fontId="35" fillId="33" borderId="0" xfId="0" applyNumberFormat="1" applyFont="1" applyFill="1" applyBorder="1" applyAlignment="1">
      <alignment/>
    </xf>
    <xf numFmtId="177" fontId="30" fillId="0" borderId="0" xfId="0" applyNumberFormat="1" applyFont="1" applyAlignment="1">
      <alignment/>
    </xf>
    <xf numFmtId="177" fontId="22" fillId="33" borderId="0" xfId="0" applyNumberFormat="1" applyFont="1" applyFill="1" applyBorder="1" applyAlignment="1">
      <alignment/>
    </xf>
    <xf numFmtId="177" fontId="36" fillId="33" borderId="0" xfId="0" applyNumberFormat="1" applyFont="1" applyFill="1" applyAlignment="1">
      <alignment/>
    </xf>
    <xf numFmtId="37" fontId="28" fillId="33" borderId="25" xfId="0" applyNumberFormat="1" applyFont="1" applyFill="1" applyBorder="1" applyAlignment="1">
      <alignment/>
    </xf>
    <xf numFmtId="177" fontId="16" fillId="33" borderId="18" xfId="0" applyNumberFormat="1" applyFont="1" applyFill="1" applyBorder="1" applyAlignment="1">
      <alignment/>
    </xf>
    <xf numFmtId="177" fontId="16" fillId="33" borderId="18" xfId="0" applyNumberFormat="1" applyFont="1" applyFill="1" applyBorder="1" applyAlignment="1">
      <alignment horizontal="right"/>
    </xf>
    <xf numFmtId="2" fontId="16" fillId="33" borderId="44" xfId="0" applyNumberFormat="1" applyFont="1" applyFill="1" applyBorder="1" applyAlignment="1">
      <alignment horizontal="right"/>
    </xf>
    <xf numFmtId="206" fontId="28" fillId="33" borderId="44" xfId="0" applyNumberFormat="1" applyFont="1" applyFill="1" applyBorder="1" applyAlignment="1">
      <alignment/>
    </xf>
    <xf numFmtId="177" fontId="22" fillId="33" borderId="0" xfId="0" applyNumberFormat="1" applyFont="1" applyFill="1" applyBorder="1" applyAlignment="1">
      <alignment horizontal="left" indent="2"/>
    </xf>
    <xf numFmtId="5" fontId="17" fillId="0" borderId="23" xfId="0" applyNumberFormat="1" applyFont="1" applyBorder="1" applyAlignment="1">
      <alignment/>
    </xf>
    <xf numFmtId="37" fontId="22" fillId="0" borderId="42" xfId="0" applyNumberFormat="1" applyFont="1" applyFill="1" applyBorder="1" applyAlignment="1">
      <alignment/>
    </xf>
    <xf numFmtId="206" fontId="22" fillId="33" borderId="45" xfId="0" applyNumberFormat="1" applyFont="1" applyFill="1" applyBorder="1" applyAlignment="1">
      <alignment horizontal="right"/>
    </xf>
    <xf numFmtId="37" fontId="22" fillId="33" borderId="46" xfId="0" applyNumberFormat="1" applyFont="1" applyFill="1" applyBorder="1" applyAlignment="1">
      <alignment/>
    </xf>
    <xf numFmtId="37" fontId="22" fillId="33" borderId="45" xfId="0" applyNumberFormat="1" applyFont="1" applyFill="1" applyBorder="1" applyAlignment="1">
      <alignment horizontal="right"/>
    </xf>
    <xf numFmtId="37" fontId="22" fillId="33" borderId="47" xfId="0" applyNumberFormat="1" applyFont="1" applyFill="1" applyBorder="1" applyAlignment="1">
      <alignment/>
    </xf>
    <xf numFmtId="37" fontId="22" fillId="0" borderId="45" xfId="0" applyNumberFormat="1" applyFont="1" applyFill="1" applyBorder="1" applyAlignment="1">
      <alignment/>
    </xf>
    <xf numFmtId="37" fontId="22" fillId="0" borderId="47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177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centerContinuous"/>
    </xf>
    <xf numFmtId="177" fontId="38" fillId="0" borderId="0" xfId="0" applyNumberFormat="1" applyFont="1" applyAlignment="1">
      <alignment horizontal="centerContinuous"/>
    </xf>
    <xf numFmtId="3" fontId="38" fillId="0" borderId="0" xfId="0" applyNumberFormat="1" applyFont="1" applyBorder="1" applyAlignment="1">
      <alignment/>
    </xf>
    <xf numFmtId="177" fontId="38" fillId="0" borderId="0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177" fontId="38" fillId="0" borderId="14" xfId="0" applyNumberFormat="1" applyFont="1" applyBorder="1" applyAlignment="1">
      <alignment/>
    </xf>
    <xf numFmtId="177" fontId="31" fillId="0" borderId="48" xfId="0" applyNumberFormat="1" applyFont="1" applyBorder="1" applyAlignment="1">
      <alignment horizontal="fill"/>
    </xf>
    <xf numFmtId="177" fontId="38" fillId="0" borderId="18" xfId="0" applyNumberFormat="1" applyFont="1" applyBorder="1" applyAlignment="1">
      <alignment horizontal="fill"/>
    </xf>
    <xf numFmtId="206" fontId="38" fillId="0" borderId="37" xfId="0" applyNumberFormat="1" applyFont="1" applyBorder="1" applyAlignment="1">
      <alignment/>
    </xf>
    <xf numFmtId="177" fontId="38" fillId="0" borderId="47" xfId="0" applyNumberFormat="1" applyFont="1" applyBorder="1" applyAlignment="1">
      <alignment horizontal="fill"/>
    </xf>
    <xf numFmtId="37" fontId="38" fillId="0" borderId="49" xfId="0" applyNumberFormat="1" applyFont="1" applyBorder="1" applyAlignment="1">
      <alignment/>
    </xf>
    <xf numFmtId="37" fontId="38" fillId="0" borderId="50" xfId="0" applyNumberFormat="1" applyFont="1" applyBorder="1" applyAlignment="1">
      <alignment/>
    </xf>
    <xf numFmtId="37" fontId="38" fillId="0" borderId="51" xfId="0" applyNumberFormat="1" applyFont="1" applyBorder="1" applyAlignment="1">
      <alignment/>
    </xf>
    <xf numFmtId="177" fontId="31" fillId="0" borderId="52" xfId="0" applyNumberFormat="1" applyFont="1" applyBorder="1" applyAlignment="1">
      <alignment horizontal="fill"/>
    </xf>
    <xf numFmtId="206" fontId="31" fillId="0" borderId="53" xfId="0" applyNumberFormat="1" applyFont="1" applyBorder="1" applyAlignment="1">
      <alignment/>
    </xf>
    <xf numFmtId="206" fontId="31" fillId="0" borderId="54" xfId="0" applyNumberFormat="1" applyFont="1" applyBorder="1" applyAlignment="1">
      <alignment/>
    </xf>
    <xf numFmtId="177" fontId="38" fillId="0" borderId="55" xfId="0" applyNumberFormat="1" applyFont="1" applyBorder="1" applyAlignment="1">
      <alignment horizontal="fill"/>
    </xf>
    <xf numFmtId="37" fontId="31" fillId="0" borderId="56" xfId="0" applyNumberFormat="1" applyFont="1" applyBorder="1" applyAlignment="1">
      <alignment/>
    </xf>
    <xf numFmtId="0" fontId="37" fillId="0" borderId="57" xfId="0" applyFont="1" applyBorder="1" applyAlignment="1">
      <alignment/>
    </xf>
    <xf numFmtId="206" fontId="38" fillId="0" borderId="19" xfId="0" applyNumberFormat="1" applyFont="1" applyBorder="1" applyAlignment="1">
      <alignment/>
    </xf>
    <xf numFmtId="37" fontId="38" fillId="0" borderId="37" xfId="0" applyNumberFormat="1" applyFont="1" applyBorder="1" applyAlignment="1">
      <alignment/>
    </xf>
    <xf numFmtId="37" fontId="38" fillId="0" borderId="19" xfId="0" applyNumberFormat="1" applyFont="1" applyBorder="1" applyAlignment="1">
      <alignment/>
    </xf>
    <xf numFmtId="3" fontId="31" fillId="0" borderId="58" xfId="0" applyNumberFormat="1" applyFont="1" applyBorder="1" applyAlignment="1">
      <alignment/>
    </xf>
    <xf numFmtId="0" fontId="37" fillId="0" borderId="59" xfId="0" applyFont="1" applyBorder="1" applyAlignment="1">
      <alignment/>
    </xf>
    <xf numFmtId="177" fontId="31" fillId="0" borderId="10" xfId="0" applyNumberFormat="1" applyFont="1" applyBorder="1" applyAlignment="1">
      <alignment horizontal="fill"/>
    </xf>
    <xf numFmtId="37" fontId="31" fillId="0" borderId="51" xfId="0" applyNumberFormat="1" applyFont="1" applyBorder="1" applyAlignment="1">
      <alignment/>
    </xf>
    <xf numFmtId="177" fontId="38" fillId="0" borderId="10" xfId="0" applyNumberFormat="1" applyFont="1" applyBorder="1" applyAlignment="1">
      <alignment horizontal="fill"/>
    </xf>
    <xf numFmtId="37" fontId="38" fillId="0" borderId="23" xfId="0" applyNumberFormat="1" applyFont="1" applyBorder="1" applyAlignment="1">
      <alignment/>
    </xf>
    <xf numFmtId="177" fontId="40" fillId="0" borderId="0" xfId="0" applyNumberFormat="1" applyFont="1" applyAlignment="1">
      <alignment/>
    </xf>
    <xf numFmtId="3" fontId="31" fillId="0" borderId="0" xfId="0" applyNumberFormat="1" applyFont="1" applyAlignment="1">
      <alignment horizontal="centerContinuous"/>
    </xf>
    <xf numFmtId="177" fontId="31" fillId="0" borderId="0" xfId="0" applyNumberFormat="1" applyFont="1" applyAlignment="1">
      <alignment horizontal="centerContinuous"/>
    </xf>
    <xf numFmtId="177" fontId="38" fillId="0" borderId="13" xfId="0" applyNumberFormat="1" applyFont="1" applyBorder="1" applyAlignment="1">
      <alignment vertical="center"/>
    </xf>
    <xf numFmtId="177" fontId="38" fillId="0" borderId="10" xfId="0" applyNumberFormat="1" applyFont="1" applyBorder="1" applyAlignment="1">
      <alignment vertical="center"/>
    </xf>
    <xf numFmtId="177" fontId="38" fillId="0" borderId="15" xfId="0" applyNumberFormat="1" applyFont="1" applyBorder="1" applyAlignment="1">
      <alignment horizontal="right"/>
    </xf>
    <xf numFmtId="177" fontId="38" fillId="0" borderId="14" xfId="0" applyNumberFormat="1" applyFont="1" applyBorder="1" applyAlignment="1">
      <alignment horizontal="center"/>
    </xf>
    <xf numFmtId="177" fontId="38" fillId="0" borderId="14" xfId="0" applyNumberFormat="1" applyFont="1" applyBorder="1" applyAlignment="1">
      <alignment horizontal="right"/>
    </xf>
    <xf numFmtId="177" fontId="38" fillId="0" borderId="16" xfId="0" applyNumberFormat="1" applyFont="1" applyBorder="1" applyAlignment="1">
      <alignment horizontal="right"/>
    </xf>
    <xf numFmtId="37" fontId="38" fillId="0" borderId="17" xfId="0" applyNumberFormat="1" applyFont="1" applyBorder="1" applyAlignment="1">
      <alignment/>
    </xf>
    <xf numFmtId="37" fontId="38" fillId="0" borderId="18" xfId="0" applyNumberFormat="1" applyFont="1" applyBorder="1" applyAlignment="1">
      <alignment/>
    </xf>
    <xf numFmtId="5" fontId="38" fillId="0" borderId="18" xfId="0" applyNumberFormat="1" applyFont="1" applyBorder="1" applyAlignment="1">
      <alignment/>
    </xf>
    <xf numFmtId="5" fontId="38" fillId="0" borderId="19" xfId="0" applyNumberFormat="1" applyFont="1" applyBorder="1" applyAlignment="1">
      <alignment/>
    </xf>
    <xf numFmtId="37" fontId="31" fillId="0" borderId="22" xfId="0" applyNumberFormat="1" applyFont="1" applyBorder="1" applyAlignment="1">
      <alignment/>
    </xf>
    <xf numFmtId="37" fontId="31" fillId="0" borderId="10" xfId="0" applyNumberFormat="1" applyFont="1" applyBorder="1" applyAlignment="1">
      <alignment/>
    </xf>
    <xf numFmtId="37" fontId="31" fillId="0" borderId="23" xfId="0" applyNumberFormat="1" applyFont="1" applyBorder="1" applyAlignment="1">
      <alignment/>
    </xf>
    <xf numFmtId="37" fontId="38" fillId="0" borderId="11" xfId="0" applyNumberFormat="1" applyFont="1" applyBorder="1" applyAlignment="1">
      <alignment/>
    </xf>
    <xf numFmtId="37" fontId="38" fillId="0" borderId="0" xfId="0" applyNumberFormat="1" applyFont="1" applyAlignment="1">
      <alignment/>
    </xf>
    <xf numFmtId="37" fontId="38" fillId="0" borderId="0" xfId="0" applyNumberFormat="1" applyFont="1" applyBorder="1" applyAlignment="1">
      <alignment/>
    </xf>
    <xf numFmtId="37" fontId="38" fillId="0" borderId="43" xfId="0" applyNumberFormat="1" applyFont="1" applyBorder="1" applyAlignment="1">
      <alignment/>
    </xf>
    <xf numFmtId="37" fontId="38" fillId="0" borderId="22" xfId="0" applyNumberFormat="1" applyFont="1" applyBorder="1" applyAlignment="1">
      <alignment/>
    </xf>
    <xf numFmtId="37" fontId="38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7" fontId="38" fillId="0" borderId="11" xfId="0" applyNumberFormat="1" applyFont="1" applyBorder="1" applyAlignment="1">
      <alignment horizontal="left" indent="2"/>
    </xf>
    <xf numFmtId="37" fontId="37" fillId="0" borderId="0" xfId="0" applyNumberFormat="1" applyFont="1" applyBorder="1" applyAlignment="1">
      <alignment horizontal="left" indent="2"/>
    </xf>
    <xf numFmtId="37" fontId="37" fillId="0" borderId="43" xfId="0" applyNumberFormat="1" applyFont="1" applyBorder="1" applyAlignment="1">
      <alignment horizontal="left" indent="2"/>
    </xf>
    <xf numFmtId="0" fontId="0" fillId="0" borderId="0" xfId="0" applyAlignment="1">
      <alignment/>
    </xf>
    <xf numFmtId="0" fontId="0" fillId="0" borderId="13" xfId="0" applyBorder="1" applyAlignment="1">
      <alignment horizontal="center" wrapText="1"/>
    </xf>
    <xf numFmtId="3" fontId="6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38" fillId="0" borderId="20" xfId="0" applyFont="1" applyBorder="1" applyAlignment="1">
      <alignment/>
    </xf>
    <xf numFmtId="0" fontId="38" fillId="0" borderId="57" xfId="0" applyFont="1" applyBorder="1" applyAlignment="1">
      <alignment/>
    </xf>
    <xf numFmtId="3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5" fillId="0" borderId="10" xfId="0" applyNumberFormat="1" applyFont="1" applyBorder="1" applyAlignment="1">
      <alignment/>
    </xf>
    <xf numFmtId="177" fontId="17" fillId="0" borderId="12" xfId="0" applyNumberFormat="1" applyFont="1" applyBorder="1" applyAlignment="1">
      <alignment horizontal="right"/>
    </xf>
    <xf numFmtId="177" fontId="17" fillId="0" borderId="11" xfId="0" applyNumberFormat="1" applyFont="1" applyBorder="1" applyAlignment="1">
      <alignment horizontal="right"/>
    </xf>
    <xf numFmtId="206" fontId="5" fillId="0" borderId="60" xfId="0" applyNumberFormat="1" applyFont="1" applyBorder="1" applyAlignment="1">
      <alignment/>
    </xf>
    <xf numFmtId="206" fontId="5" fillId="0" borderId="61" xfId="0" applyNumberFormat="1" applyFont="1" applyBorder="1" applyAlignment="1">
      <alignment/>
    </xf>
    <xf numFmtId="5" fontId="5" fillId="0" borderId="37" xfId="0" applyNumberFormat="1" applyFont="1" applyBorder="1" applyAlignment="1">
      <alignment/>
    </xf>
    <xf numFmtId="37" fontId="5" fillId="0" borderId="37" xfId="0" applyNumberFormat="1" applyFont="1" applyBorder="1" applyAlignment="1">
      <alignment/>
    </xf>
    <xf numFmtId="37" fontId="5" fillId="0" borderId="51" xfId="0" applyNumberFormat="1" applyFont="1" applyFill="1" applyBorder="1" applyAlignment="1">
      <alignment/>
    </xf>
    <xf numFmtId="5" fontId="17" fillId="0" borderId="51" xfId="0" applyNumberFormat="1" applyFont="1" applyBorder="1" applyAlignment="1">
      <alignment/>
    </xf>
    <xf numFmtId="37" fontId="5" fillId="0" borderId="5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7" fontId="5" fillId="0" borderId="39" xfId="0" applyNumberFormat="1" applyFont="1" applyBorder="1" applyAlignment="1">
      <alignment/>
    </xf>
    <xf numFmtId="37" fontId="38" fillId="0" borderId="0" xfId="0" applyNumberFormat="1" applyFont="1" applyBorder="1" applyAlignment="1">
      <alignment horizontal="left" indent="2"/>
    </xf>
    <xf numFmtId="3" fontId="6" fillId="0" borderId="62" xfId="0" applyNumberFormat="1" applyFont="1" applyBorder="1" applyAlignment="1">
      <alignment/>
    </xf>
    <xf numFmtId="37" fontId="38" fillId="0" borderId="63" xfId="0" applyNumberFormat="1" applyFont="1" applyBorder="1" applyAlignment="1">
      <alignment/>
    </xf>
    <xf numFmtId="177" fontId="38" fillId="0" borderId="12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37" fontId="40" fillId="0" borderId="0" xfId="0" applyNumberFormat="1" applyFont="1" applyAlignment="1">
      <alignment horizontal="center"/>
    </xf>
    <xf numFmtId="37" fontId="41" fillId="0" borderId="0" xfId="0" applyNumberFormat="1" applyFont="1" applyBorder="1" applyAlignment="1">
      <alignment horizontal="center"/>
    </xf>
    <xf numFmtId="37" fontId="38" fillId="0" borderId="20" xfId="0" applyNumberFormat="1" applyFont="1" applyBorder="1" applyAlignment="1">
      <alignment horizontal="left" indent="4"/>
    </xf>
    <xf numFmtId="37" fontId="37" fillId="0" borderId="57" xfId="0" applyNumberFormat="1" applyFont="1" applyBorder="1" applyAlignment="1">
      <alignment horizontal="left" indent="4"/>
    </xf>
    <xf numFmtId="37" fontId="37" fillId="0" borderId="21" xfId="0" applyNumberFormat="1" applyFont="1" applyBorder="1" applyAlignment="1">
      <alignment horizontal="left" indent="4"/>
    </xf>
    <xf numFmtId="37" fontId="38" fillId="0" borderId="12" xfId="0" applyNumberFormat="1" applyFont="1" applyBorder="1" applyAlignment="1">
      <alignment horizontal="left" wrapText="1" indent="1"/>
    </xf>
    <xf numFmtId="37" fontId="37" fillId="0" borderId="13" xfId="0" applyNumberFormat="1" applyFont="1" applyBorder="1" applyAlignment="1">
      <alignment horizontal="left" wrapText="1" indent="1"/>
    </xf>
    <xf numFmtId="37" fontId="37" fillId="0" borderId="64" xfId="0" applyNumberFormat="1" applyFont="1" applyBorder="1" applyAlignment="1">
      <alignment horizontal="left" wrapText="1" indent="1"/>
    </xf>
    <xf numFmtId="37" fontId="37" fillId="0" borderId="22" xfId="0" applyNumberFormat="1" applyFont="1" applyBorder="1" applyAlignment="1">
      <alignment horizontal="left" wrapText="1" indent="1"/>
    </xf>
    <xf numFmtId="37" fontId="37" fillId="0" borderId="10" xfId="0" applyNumberFormat="1" applyFont="1" applyBorder="1" applyAlignment="1">
      <alignment horizontal="left" wrapText="1" indent="1"/>
    </xf>
    <xf numFmtId="37" fontId="37" fillId="0" borderId="23" xfId="0" applyNumberFormat="1" applyFont="1" applyBorder="1" applyAlignment="1">
      <alignment horizontal="left" wrapText="1" indent="1"/>
    </xf>
    <xf numFmtId="37" fontId="38" fillId="0" borderId="65" xfId="0" applyNumberFormat="1" applyFont="1" applyBorder="1" applyAlignment="1">
      <alignment horizontal="left" indent="2"/>
    </xf>
    <xf numFmtId="37" fontId="37" fillId="0" borderId="66" xfId="0" applyNumberFormat="1" applyFont="1" applyBorder="1" applyAlignment="1">
      <alignment horizontal="left" indent="2"/>
    </xf>
    <xf numFmtId="37" fontId="37" fillId="0" borderId="67" xfId="0" applyNumberFormat="1" applyFont="1" applyBorder="1" applyAlignment="1">
      <alignment horizontal="left" indent="2"/>
    </xf>
    <xf numFmtId="37" fontId="38" fillId="0" borderId="11" xfId="0" applyNumberFormat="1" applyFont="1" applyBorder="1" applyAlignment="1">
      <alignment horizontal="left" indent="2"/>
    </xf>
    <xf numFmtId="37" fontId="37" fillId="0" borderId="0" xfId="0" applyNumberFormat="1" applyFont="1" applyBorder="1" applyAlignment="1">
      <alignment horizontal="left" indent="2"/>
    </xf>
    <xf numFmtId="37" fontId="37" fillId="0" borderId="43" xfId="0" applyNumberFormat="1" applyFont="1" applyBorder="1" applyAlignment="1">
      <alignment horizontal="left" indent="2"/>
    </xf>
    <xf numFmtId="3" fontId="38" fillId="0" borderId="20" xfId="0" applyNumberFormat="1" applyFont="1" applyBorder="1" applyAlignment="1">
      <alignment horizontal="left" indent="4"/>
    </xf>
    <xf numFmtId="0" fontId="37" fillId="0" borderId="57" xfId="0" applyFont="1" applyBorder="1" applyAlignment="1">
      <alignment horizontal="left" indent="4"/>
    </xf>
    <xf numFmtId="3" fontId="38" fillId="0" borderId="20" xfId="0" applyNumberFormat="1" applyFont="1" applyBorder="1" applyAlignment="1">
      <alignment/>
    </xf>
    <xf numFmtId="0" fontId="37" fillId="0" borderId="57" xfId="0" applyFont="1" applyBorder="1" applyAlignment="1">
      <alignment/>
    </xf>
    <xf numFmtId="37" fontId="38" fillId="0" borderId="58" xfId="0" applyNumberFormat="1" applyFont="1" applyBorder="1" applyAlignment="1">
      <alignment horizontal="left" indent="2"/>
    </xf>
    <xf numFmtId="37" fontId="37" fillId="0" borderId="59" xfId="0" applyNumberFormat="1" applyFont="1" applyBorder="1" applyAlignment="1">
      <alignment horizontal="left" indent="2"/>
    </xf>
    <xf numFmtId="37" fontId="37" fillId="0" borderId="68" xfId="0" applyNumberFormat="1" applyFont="1" applyBorder="1" applyAlignment="1">
      <alignment horizontal="left" indent="2"/>
    </xf>
    <xf numFmtId="37" fontId="37" fillId="0" borderId="17" xfId="0" applyNumberFormat="1" applyFont="1" applyBorder="1" applyAlignment="1">
      <alignment horizontal="left" indent="2"/>
    </xf>
    <xf numFmtId="37" fontId="37" fillId="0" borderId="18" xfId="0" applyNumberFormat="1" applyFont="1" applyBorder="1" applyAlignment="1">
      <alignment horizontal="left" indent="2"/>
    </xf>
    <xf numFmtId="37" fontId="37" fillId="0" borderId="19" xfId="0" applyNumberFormat="1" applyFont="1" applyBorder="1" applyAlignment="1">
      <alignment horizontal="left" indent="2"/>
    </xf>
    <xf numFmtId="37" fontId="38" fillId="0" borderId="24" xfId="0" applyNumberFormat="1" applyFont="1" applyBorder="1" applyAlignment="1">
      <alignment horizontal="left" indent="2"/>
    </xf>
    <xf numFmtId="37" fontId="37" fillId="0" borderId="25" xfId="0" applyNumberFormat="1" applyFont="1" applyBorder="1" applyAlignment="1">
      <alignment horizontal="left" indent="2"/>
    </xf>
    <xf numFmtId="37" fontId="37" fillId="0" borderId="26" xfId="0" applyNumberFormat="1" applyFont="1" applyBorder="1" applyAlignment="1">
      <alignment horizontal="left" indent="2"/>
    </xf>
    <xf numFmtId="37" fontId="38" fillId="0" borderId="45" xfId="0" applyNumberFormat="1" applyFont="1" applyBorder="1" applyAlignment="1">
      <alignment horizontal="left" indent="4"/>
    </xf>
    <xf numFmtId="37" fontId="37" fillId="0" borderId="46" xfId="0" applyNumberFormat="1" applyFont="1" applyBorder="1" applyAlignment="1">
      <alignment horizontal="left" indent="4"/>
    </xf>
    <xf numFmtId="37" fontId="37" fillId="0" borderId="47" xfId="0" applyNumberFormat="1" applyFont="1" applyBorder="1" applyAlignment="1">
      <alignment horizontal="left" indent="4"/>
    </xf>
    <xf numFmtId="3" fontId="38" fillId="0" borderId="17" xfId="0" applyNumberFormat="1" applyFont="1" applyBorder="1" applyAlignment="1">
      <alignment horizontal="left" indent="4"/>
    </xf>
    <xf numFmtId="0" fontId="37" fillId="0" borderId="18" xfId="0" applyFont="1" applyBorder="1" applyAlignment="1">
      <alignment horizontal="left" indent="4"/>
    </xf>
    <xf numFmtId="3" fontId="38" fillId="0" borderId="20" xfId="0" applyNumberFormat="1" applyFont="1" applyFill="1" applyBorder="1" applyAlignment="1">
      <alignment horizontal="left" indent="4"/>
    </xf>
    <xf numFmtId="177" fontId="31" fillId="0" borderId="24" xfId="0" applyNumberFormat="1" applyFont="1" applyBorder="1" applyAlignment="1">
      <alignment horizontal="center"/>
    </xf>
    <xf numFmtId="177" fontId="31" fillId="0" borderId="25" xfId="0" applyNumberFormat="1" applyFont="1" applyBorder="1" applyAlignment="1">
      <alignment horizontal="center"/>
    </xf>
    <xf numFmtId="177" fontId="31" fillId="0" borderId="26" xfId="0" applyNumberFormat="1" applyFont="1" applyBorder="1" applyAlignment="1">
      <alignment horizontal="center"/>
    </xf>
    <xf numFmtId="177" fontId="31" fillId="0" borderId="69" xfId="0" applyNumberFormat="1" applyFont="1" applyBorder="1" applyAlignment="1">
      <alignment horizontal="center" wrapText="1"/>
    </xf>
    <xf numFmtId="0" fontId="37" fillId="0" borderId="70" xfId="0" applyFont="1" applyBorder="1" applyAlignment="1">
      <alignment horizontal="center" wrapText="1"/>
    </xf>
    <xf numFmtId="177" fontId="31" fillId="0" borderId="69" xfId="0" applyNumberFormat="1" applyFont="1" applyBorder="1" applyAlignment="1">
      <alignment horizontal="center"/>
    </xf>
    <xf numFmtId="0" fontId="37" fillId="0" borderId="70" xfId="0" applyFont="1" applyBorder="1" applyAlignment="1">
      <alignment/>
    </xf>
    <xf numFmtId="3" fontId="38" fillId="0" borderId="20" xfId="0" applyNumberFormat="1" applyFont="1" applyBorder="1" applyAlignment="1">
      <alignment horizontal="left" indent="2"/>
    </xf>
    <xf numFmtId="0" fontId="37" fillId="0" borderId="57" xfId="0" applyFont="1" applyBorder="1" applyAlignment="1">
      <alignment horizontal="left" indent="2"/>
    </xf>
    <xf numFmtId="3" fontId="31" fillId="0" borderId="71" xfId="0" applyNumberFormat="1" applyFont="1" applyBorder="1" applyAlignment="1">
      <alignment/>
    </xf>
    <xf numFmtId="0" fontId="37" fillId="0" borderId="48" xfId="0" applyFont="1" applyBorder="1" applyAlignment="1">
      <alignment/>
    </xf>
    <xf numFmtId="3" fontId="38" fillId="0" borderId="27" xfId="0" applyNumberFormat="1" applyFont="1" applyBorder="1" applyAlignment="1">
      <alignment/>
    </xf>
    <xf numFmtId="0" fontId="37" fillId="0" borderId="52" xfId="0" applyFont="1" applyBorder="1" applyAlignment="1">
      <alignment/>
    </xf>
    <xf numFmtId="3" fontId="38" fillId="0" borderId="72" xfId="0" applyNumberFormat="1" applyFont="1" applyBorder="1" applyAlignment="1">
      <alignment/>
    </xf>
    <xf numFmtId="0" fontId="37" fillId="0" borderId="73" xfId="0" applyFont="1" applyBorder="1" applyAlignment="1">
      <alignment/>
    </xf>
    <xf numFmtId="3" fontId="31" fillId="0" borderId="74" xfId="0" applyNumberFormat="1" applyFont="1" applyBorder="1" applyAlignment="1">
      <alignment horizontal="left" indent="2"/>
    </xf>
    <xf numFmtId="0" fontId="37" fillId="0" borderId="75" xfId="0" applyFont="1" applyBorder="1" applyAlignment="1">
      <alignment horizontal="left" indent="2"/>
    </xf>
    <xf numFmtId="37" fontId="31" fillId="0" borderId="22" xfId="0" applyNumberFormat="1" applyFont="1" applyBorder="1" applyAlignment="1">
      <alignment horizontal="left" indent="4"/>
    </xf>
    <xf numFmtId="37" fontId="37" fillId="0" borderId="10" xfId="0" applyNumberFormat="1" applyFont="1" applyBorder="1" applyAlignment="1">
      <alignment horizontal="left" indent="4"/>
    </xf>
    <xf numFmtId="37" fontId="37" fillId="0" borderId="23" xfId="0" applyNumberFormat="1" applyFont="1" applyBorder="1" applyAlignment="1">
      <alignment horizontal="left" indent="4"/>
    </xf>
    <xf numFmtId="3" fontId="38" fillId="0" borderId="24" xfId="0" applyNumberFormat="1" applyFont="1" applyBorder="1" applyAlignment="1">
      <alignment/>
    </xf>
    <xf numFmtId="0" fontId="37" fillId="0" borderId="25" xfId="0" applyFont="1" applyBorder="1" applyAlignment="1">
      <alignment/>
    </xf>
    <xf numFmtId="37" fontId="38" fillId="0" borderId="62" xfId="0" applyNumberFormat="1" applyFont="1" applyBorder="1" applyAlignment="1">
      <alignment horizontal="left" indent="2"/>
    </xf>
    <xf numFmtId="37" fontId="37" fillId="0" borderId="76" xfId="0" applyNumberFormat="1" applyFont="1" applyBorder="1" applyAlignment="1">
      <alignment horizontal="left" indent="2"/>
    </xf>
    <xf numFmtId="37" fontId="37" fillId="0" borderId="77" xfId="0" applyNumberFormat="1" applyFont="1" applyBorder="1" applyAlignment="1">
      <alignment horizontal="left" indent="2"/>
    </xf>
    <xf numFmtId="3" fontId="31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64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38" fillId="0" borderId="20" xfId="0" applyFont="1" applyBorder="1" applyAlignment="1">
      <alignment horizontal="left" indent="2"/>
    </xf>
    <xf numFmtId="3" fontId="38" fillId="0" borderId="58" xfId="0" applyNumberFormat="1" applyFont="1" applyBorder="1" applyAlignment="1">
      <alignment horizontal="left" indent="2"/>
    </xf>
    <xf numFmtId="3" fontId="38" fillId="0" borderId="59" xfId="0" applyNumberFormat="1" applyFont="1" applyBorder="1" applyAlignment="1">
      <alignment horizontal="left" indent="2"/>
    </xf>
    <xf numFmtId="3" fontId="31" fillId="0" borderId="0" xfId="0" applyNumberFormat="1" applyFont="1" applyAlignment="1">
      <alignment/>
    </xf>
    <xf numFmtId="0" fontId="37" fillId="0" borderId="0" xfId="0" applyFont="1" applyAlignment="1">
      <alignment/>
    </xf>
    <xf numFmtId="3" fontId="31" fillId="0" borderId="0" xfId="0" applyNumberFormat="1" applyFont="1" applyAlignment="1">
      <alignment horizontal="center"/>
    </xf>
    <xf numFmtId="177" fontId="31" fillId="0" borderId="69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/>
    </xf>
    <xf numFmtId="177" fontId="5" fillId="0" borderId="20" xfId="0" applyNumberFormat="1" applyFont="1" applyBorder="1" applyAlignment="1">
      <alignment horizontal="left" indent="3"/>
    </xf>
    <xf numFmtId="0" fontId="0" fillId="0" borderId="21" xfId="0" applyBorder="1" applyAlignment="1">
      <alignment horizontal="left" indent="3"/>
    </xf>
    <xf numFmtId="177" fontId="5" fillId="0" borderId="0" xfId="0" applyNumberFormat="1" applyFont="1" applyAlignment="1">
      <alignment/>
    </xf>
    <xf numFmtId="0" fontId="0" fillId="0" borderId="0" xfId="0" applyAlignment="1">
      <alignment/>
    </xf>
    <xf numFmtId="177" fontId="5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177" fontId="17" fillId="0" borderId="22" xfId="0" applyNumberFormat="1" applyFont="1" applyBorder="1" applyAlignment="1">
      <alignment horizontal="left" indent="3"/>
    </xf>
    <xf numFmtId="0" fontId="0" fillId="0" borderId="23" xfId="0" applyBorder="1" applyAlignment="1">
      <alignment horizontal="left" indent="3"/>
    </xf>
    <xf numFmtId="177" fontId="6" fillId="0" borderId="65" xfId="0" applyNumberFormat="1" applyFont="1" applyBorder="1" applyAlignment="1">
      <alignment/>
    </xf>
    <xf numFmtId="0" fontId="0" fillId="0" borderId="67" xfId="0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17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77" fontId="5" fillId="0" borderId="60" xfId="0" applyNumberFormat="1" applyFont="1" applyBorder="1" applyAlignment="1">
      <alignment/>
    </xf>
    <xf numFmtId="177" fontId="5" fillId="0" borderId="78" xfId="0" applyNumberFormat="1" applyFont="1" applyBorder="1" applyAlignment="1">
      <alignment/>
    </xf>
    <xf numFmtId="177" fontId="17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3" fontId="13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7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77" fontId="14" fillId="0" borderId="0" xfId="0" applyNumberFormat="1" applyFont="1" applyAlignment="1">
      <alignment horizontal="center"/>
    </xf>
    <xf numFmtId="177" fontId="17" fillId="0" borderId="11" xfId="0" applyNumberFormat="1" applyFont="1" applyBorder="1" applyAlignment="1">
      <alignment horizontal="center"/>
    </xf>
    <xf numFmtId="177" fontId="17" fillId="0" borderId="0" xfId="0" applyNumberFormat="1" applyFont="1" applyAlignment="1">
      <alignment horizontal="center"/>
    </xf>
    <xf numFmtId="177" fontId="17" fillId="0" borderId="43" xfId="0" applyNumberFormat="1" applyFont="1" applyBorder="1" applyAlignment="1">
      <alignment horizontal="center"/>
    </xf>
    <xf numFmtId="177" fontId="5" fillId="0" borderId="45" xfId="0" applyNumberFormat="1" applyFont="1" applyBorder="1" applyAlignment="1">
      <alignment horizontal="left" indent="3"/>
    </xf>
    <xf numFmtId="0" fontId="0" fillId="0" borderId="47" xfId="0" applyBorder="1" applyAlignment="1">
      <alignment horizontal="left" indent="3"/>
    </xf>
    <xf numFmtId="177" fontId="6" fillId="0" borderId="24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177" fontId="22" fillId="33" borderId="72" xfId="0" applyNumberFormat="1" applyFont="1" applyFill="1" applyBorder="1" applyAlignment="1">
      <alignment horizontal="left"/>
    </xf>
    <xf numFmtId="0" fontId="0" fillId="0" borderId="79" xfId="0" applyBorder="1" applyAlignment="1">
      <alignment/>
    </xf>
    <xf numFmtId="177" fontId="22" fillId="33" borderId="27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177" fontId="21" fillId="33" borderId="80" xfId="0" applyNumberFormat="1" applyFont="1" applyFill="1" applyBorder="1" applyAlignment="1">
      <alignment horizontal="center" wrapText="1"/>
    </xf>
    <xf numFmtId="0" fontId="0" fillId="0" borderId="8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177" fontId="21" fillId="33" borderId="85" xfId="0" applyNumberFormat="1" applyFont="1" applyFill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177" fontId="23" fillId="33" borderId="24" xfId="0" applyNumberFormat="1" applyFont="1" applyFill="1" applyBorder="1" applyAlignment="1">
      <alignment horizontal="left" indent="5"/>
    </xf>
    <xf numFmtId="0" fontId="0" fillId="0" borderId="26" xfId="0" applyBorder="1" applyAlignment="1">
      <alignment horizontal="left" indent="5"/>
    </xf>
    <xf numFmtId="177" fontId="22" fillId="33" borderId="60" xfId="0" applyNumberFormat="1" applyFont="1" applyFill="1" applyBorder="1" applyAlignment="1">
      <alignment horizontal="left"/>
    </xf>
    <xf numFmtId="0" fontId="0" fillId="0" borderId="78" xfId="0" applyBorder="1" applyAlignment="1">
      <alignment/>
    </xf>
    <xf numFmtId="177" fontId="23" fillId="33" borderId="41" xfId="0" applyNumberFormat="1" applyFont="1" applyFill="1" applyBorder="1" applyAlignment="1">
      <alignment horizontal="left" indent="5"/>
    </xf>
    <xf numFmtId="0" fontId="0" fillId="0" borderId="87" xfId="0" applyBorder="1" applyAlignment="1">
      <alignment horizontal="left" indent="5"/>
    </xf>
    <xf numFmtId="177" fontId="22" fillId="33" borderId="45" xfId="0" applyNumberFormat="1" applyFont="1" applyFill="1" applyBorder="1" applyAlignment="1">
      <alignment horizontal="left"/>
    </xf>
    <xf numFmtId="0" fontId="0" fillId="0" borderId="47" xfId="0" applyBorder="1" applyAlignment="1">
      <alignment/>
    </xf>
    <xf numFmtId="177" fontId="22" fillId="33" borderId="2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" fontId="21" fillId="33" borderId="88" xfId="0" applyNumberFormat="1" applyFont="1" applyFill="1" applyBorder="1" applyAlignment="1">
      <alignment horizontal="center" wrapText="1"/>
    </xf>
    <xf numFmtId="0" fontId="0" fillId="0" borderId="89" xfId="0" applyBorder="1" applyAlignment="1">
      <alignment horizontal="center" wrapText="1"/>
    </xf>
    <xf numFmtId="177" fontId="12" fillId="0" borderId="27" xfId="0" applyNumberFormat="1" applyFont="1" applyBorder="1" applyAlignment="1">
      <alignment/>
    </xf>
    <xf numFmtId="177" fontId="21" fillId="33" borderId="90" xfId="0" applyNumberFormat="1" applyFont="1" applyFill="1" applyBorder="1" applyAlignment="1">
      <alignment horizontal="center" wrapText="1"/>
    </xf>
    <xf numFmtId="177" fontId="21" fillId="33" borderId="91" xfId="0" applyNumberFormat="1" applyFont="1" applyFill="1" applyBorder="1" applyAlignment="1">
      <alignment horizontal="center" wrapText="1"/>
    </xf>
    <xf numFmtId="177" fontId="21" fillId="33" borderId="92" xfId="0" applyNumberFormat="1" applyFont="1" applyFill="1" applyBorder="1" applyAlignment="1">
      <alignment horizontal="center" wrapText="1"/>
    </xf>
    <xf numFmtId="177" fontId="21" fillId="33" borderId="93" xfId="0" applyNumberFormat="1" applyFont="1" applyFill="1" applyBorder="1" applyAlignment="1">
      <alignment horizontal="center" wrapText="1"/>
    </xf>
    <xf numFmtId="177" fontId="21" fillId="33" borderId="94" xfId="0" applyNumberFormat="1" applyFont="1" applyFill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177" fontId="21" fillId="33" borderId="96" xfId="0" applyNumberFormat="1" applyFont="1" applyFill="1" applyBorder="1" applyAlignment="1">
      <alignment horizontal="center" wrapText="1"/>
    </xf>
    <xf numFmtId="177" fontId="21" fillId="33" borderId="97" xfId="0" applyNumberFormat="1" applyFont="1" applyFill="1" applyBorder="1" applyAlignment="1">
      <alignment horizontal="center" wrapText="1"/>
    </xf>
    <xf numFmtId="177" fontId="21" fillId="33" borderId="98" xfId="0" applyNumberFormat="1" applyFont="1" applyFill="1" applyBorder="1" applyAlignment="1">
      <alignment horizontal="center" wrapText="1"/>
    </xf>
    <xf numFmtId="177" fontId="21" fillId="33" borderId="99" xfId="0" applyNumberFormat="1" applyFont="1" applyFill="1" applyBorder="1" applyAlignment="1">
      <alignment horizontal="center" wrapText="1"/>
    </xf>
    <xf numFmtId="177" fontId="21" fillId="33" borderId="63" xfId="0" applyNumberFormat="1" applyFont="1" applyFill="1" applyBorder="1" applyAlignment="1">
      <alignment horizontal="center" wrapText="1"/>
    </xf>
    <xf numFmtId="177" fontId="18" fillId="0" borderId="13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" fontId="21" fillId="33" borderId="100" xfId="0" applyNumberFormat="1" applyFont="1" applyFill="1" applyBorder="1" applyAlignment="1">
      <alignment horizontal="center"/>
    </xf>
    <xf numFmtId="1" fontId="21" fillId="33" borderId="101" xfId="0" applyNumberFormat="1" applyFont="1" applyFill="1" applyBorder="1" applyAlignment="1">
      <alignment horizontal="center"/>
    </xf>
    <xf numFmtId="1" fontId="21" fillId="33" borderId="102" xfId="0" applyNumberFormat="1" applyFont="1" applyFill="1" applyBorder="1" applyAlignment="1">
      <alignment horizontal="center"/>
    </xf>
    <xf numFmtId="177" fontId="25" fillId="33" borderId="0" xfId="0" applyNumberFormat="1" applyFont="1" applyFill="1" applyAlignment="1">
      <alignment horizontal="center"/>
    </xf>
    <xf numFmtId="177" fontId="25" fillId="33" borderId="0" xfId="0" applyNumberFormat="1" applyFont="1" applyFill="1" applyAlignment="1">
      <alignment/>
    </xf>
    <xf numFmtId="177" fontId="28" fillId="33" borderId="103" xfId="0" applyNumberFormat="1" applyFont="1" applyFill="1" applyBorder="1" applyAlignment="1">
      <alignment wrapText="1"/>
    </xf>
    <xf numFmtId="0" fontId="0" fillId="0" borderId="104" xfId="0" applyBorder="1" applyAlignment="1">
      <alignment wrapText="1"/>
    </xf>
    <xf numFmtId="0" fontId="0" fillId="0" borderId="70" xfId="0" applyBorder="1" applyAlignment="1">
      <alignment wrapText="1"/>
    </xf>
    <xf numFmtId="177" fontId="29" fillId="33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177" fontId="28" fillId="33" borderId="62" xfId="0" applyNumberFormat="1" applyFont="1" applyFill="1" applyBorder="1" applyAlignment="1">
      <alignment horizontal="center" wrapText="1"/>
    </xf>
    <xf numFmtId="177" fontId="28" fillId="33" borderId="76" xfId="0" applyNumberFormat="1" applyFont="1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7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77" fontId="22" fillId="33" borderId="20" xfId="0" applyNumberFormat="1" applyFont="1" applyFill="1" applyBorder="1" applyAlignment="1">
      <alignment horizontal="left" indent="2"/>
    </xf>
    <xf numFmtId="0" fontId="0" fillId="0" borderId="57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177" fontId="22" fillId="33" borderId="57" xfId="0" applyNumberFormat="1" applyFont="1" applyFill="1" applyBorder="1" applyAlignment="1">
      <alignment horizontal="left" indent="2"/>
    </xf>
    <xf numFmtId="177" fontId="22" fillId="33" borderId="21" xfId="0" applyNumberFormat="1" applyFont="1" applyFill="1" applyBorder="1" applyAlignment="1">
      <alignment horizontal="left" indent="2"/>
    </xf>
    <xf numFmtId="177" fontId="22" fillId="33" borderId="20" xfId="0" applyNumberFormat="1" applyFont="1" applyFill="1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177" fontId="22" fillId="0" borderId="20" xfId="0" applyNumberFormat="1" applyFont="1" applyFill="1" applyBorder="1" applyAlignment="1">
      <alignment horizontal="left" indent="2"/>
    </xf>
    <xf numFmtId="177" fontId="6" fillId="0" borderId="10" xfId="0" applyNumberFormat="1" applyFont="1" applyBorder="1" applyAlignment="1">
      <alignment horizontal="center"/>
    </xf>
    <xf numFmtId="177" fontId="21" fillId="33" borderId="24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3" fontId="13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21" fillId="33" borderId="20" xfId="0" applyNumberFormat="1" applyFont="1" applyFill="1" applyBorder="1" applyAlignment="1">
      <alignment horizontal="left" indent="3"/>
    </xf>
    <xf numFmtId="0" fontId="0" fillId="0" borderId="57" xfId="0" applyBorder="1" applyAlignment="1">
      <alignment horizontal="left" indent="3"/>
    </xf>
    <xf numFmtId="177" fontId="22" fillId="33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7" fontId="22" fillId="33" borderId="60" xfId="0" applyNumberFormat="1" applyFont="1" applyFill="1" applyBorder="1" applyAlignment="1">
      <alignment horizontal="left" indent="1"/>
    </xf>
    <xf numFmtId="0" fontId="0" fillId="0" borderId="105" xfId="0" applyBorder="1" applyAlignment="1">
      <alignment horizontal="left" indent="1"/>
    </xf>
    <xf numFmtId="0" fontId="0" fillId="0" borderId="78" xfId="0" applyBorder="1" applyAlignment="1">
      <alignment horizontal="left" indent="1"/>
    </xf>
    <xf numFmtId="177" fontId="12" fillId="0" borderId="0" xfId="0" applyNumberFormat="1" applyFont="1" applyBorder="1" applyAlignment="1">
      <alignment horizontal="center"/>
    </xf>
    <xf numFmtId="177" fontId="21" fillId="33" borderId="24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77" fontId="21" fillId="33" borderId="26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77" fontId="22" fillId="33" borderId="45" xfId="0" applyNumberFormat="1" applyFont="1" applyFill="1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177" fontId="22" fillId="33" borderId="65" xfId="0" applyNumberFormat="1" applyFont="1" applyFill="1" applyBorder="1" applyAlignment="1">
      <alignment horizontal="left" indent="2"/>
    </xf>
    <xf numFmtId="0" fontId="0" fillId="0" borderId="66" xfId="0" applyBorder="1" applyAlignment="1">
      <alignment horizontal="left" indent="2"/>
    </xf>
    <xf numFmtId="0" fontId="0" fillId="0" borderId="67" xfId="0" applyBorder="1" applyAlignment="1">
      <alignment horizontal="left" indent="2"/>
    </xf>
    <xf numFmtId="177" fontId="22" fillId="0" borderId="0" xfId="0" applyNumberFormat="1" applyFont="1" applyFill="1" applyBorder="1" applyAlignment="1">
      <alignment horizontal="left"/>
    </xf>
    <xf numFmtId="177" fontId="21" fillId="0" borderId="20" xfId="0" applyNumberFormat="1" applyFont="1" applyFill="1" applyBorder="1" applyAlignment="1">
      <alignment horizontal="left" indent="2"/>
    </xf>
    <xf numFmtId="0" fontId="34" fillId="0" borderId="57" xfId="0" applyFont="1" applyBorder="1" applyAlignment="1">
      <alignment horizontal="left" indent="2"/>
    </xf>
    <xf numFmtId="0" fontId="34" fillId="0" borderId="21" xfId="0" applyFont="1" applyBorder="1" applyAlignment="1">
      <alignment horizontal="left" indent="2"/>
    </xf>
    <xf numFmtId="0" fontId="12" fillId="0" borderId="0" xfId="0" applyFont="1" applyBorder="1" applyAlignment="1">
      <alignment horizontal="center"/>
    </xf>
    <xf numFmtId="177" fontId="22" fillId="33" borderId="45" xfId="0" applyNumberFormat="1" applyFont="1" applyFill="1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0" fillId="0" borderId="47" xfId="0" applyBorder="1" applyAlignment="1">
      <alignment horizontal="left" indent="2"/>
    </xf>
    <xf numFmtId="3" fontId="77" fillId="0" borderId="0" xfId="0" applyNumberFormat="1" applyFont="1" applyAlignment="1">
      <alignment/>
    </xf>
    <xf numFmtId="177" fontId="78" fillId="0" borderId="0" xfId="0" applyNumberFormat="1" applyFont="1" applyAlignment="1">
      <alignment/>
    </xf>
    <xf numFmtId="177" fontId="77" fillId="0" borderId="0" xfId="0" applyNumberFormat="1" applyFont="1" applyAlignment="1">
      <alignment/>
    </xf>
    <xf numFmtId="177" fontId="79" fillId="0" borderId="0" xfId="0" applyNumberFormat="1" applyFont="1" applyBorder="1" applyAlignment="1">
      <alignment/>
    </xf>
    <xf numFmtId="177" fontId="79" fillId="0" borderId="0" xfId="0" applyNumberFormat="1" applyFont="1" applyAlignment="1">
      <alignment/>
    </xf>
    <xf numFmtId="177" fontId="79" fillId="0" borderId="0" xfId="0" applyNumberFormat="1" applyFont="1" applyAlignment="1">
      <alignment/>
    </xf>
    <xf numFmtId="177" fontId="7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E87"/>
  <sheetViews>
    <sheetView showGridLines="0" tabSelected="1" showOutlineSymbols="0" view="pageBreakPreview" zoomScaleNormal="75" zoomScaleSheetLayoutView="100" zoomScalePageLayoutView="0" workbookViewId="0" topLeftCell="A1">
      <selection activeCell="A81" sqref="A81"/>
    </sheetView>
  </sheetViews>
  <sheetFormatPr defaultColWidth="9.6640625" defaultRowHeight="15"/>
  <cols>
    <col min="1" max="2" width="2.5546875" style="3" customWidth="1"/>
    <col min="3" max="3" width="24.99609375" style="3" customWidth="1"/>
    <col min="4" max="4" width="6.6640625" style="3" customWidth="1"/>
    <col min="5" max="5" width="1.66796875" style="3" customWidth="1"/>
    <col min="6" max="6" width="1.99609375" style="3" customWidth="1"/>
    <col min="7" max="7" width="1.77734375" style="3" customWidth="1"/>
    <col min="8" max="8" width="8.5546875" style="6" bestFit="1" customWidth="1"/>
    <col min="9" max="9" width="8.77734375" style="6" bestFit="1" customWidth="1"/>
    <col min="10" max="10" width="10.3359375" style="6" bestFit="1" customWidth="1"/>
    <col min="11" max="11" width="8.3359375" style="6" bestFit="1" customWidth="1"/>
    <col min="12" max="12" width="8.5546875" style="6" bestFit="1" customWidth="1"/>
    <col min="13" max="13" width="11.21484375" style="6" bestFit="1" customWidth="1"/>
    <col min="14" max="14" width="5.6640625" style="6" customWidth="1"/>
    <col min="15" max="15" width="12.3359375" style="6" bestFit="1" customWidth="1"/>
    <col min="16" max="16" width="9.88671875" style="6" bestFit="1" customWidth="1"/>
    <col min="17" max="17" width="8.3359375" style="6" bestFit="1" customWidth="1"/>
    <col min="18" max="18" width="8.77734375" style="6" bestFit="1" customWidth="1"/>
    <col min="19" max="19" width="11.21484375" style="6" bestFit="1" customWidth="1"/>
    <col min="20" max="20" width="6.5546875" style="6" bestFit="1" customWidth="1"/>
    <col min="21" max="21" width="6.3359375" style="6" bestFit="1" customWidth="1"/>
    <col min="22" max="22" width="9.6640625" style="6" bestFit="1" customWidth="1"/>
    <col min="23" max="23" width="6.10546875" style="6" customWidth="1"/>
    <col min="24" max="24" width="5.6640625" style="6" customWidth="1"/>
    <col min="25" max="25" width="8.3359375" style="6" customWidth="1"/>
    <col min="26" max="26" width="2.5546875" style="6" customWidth="1"/>
    <col min="27" max="27" width="8.21484375" style="6" customWidth="1"/>
    <col min="28" max="28" width="12.5546875" style="6" customWidth="1"/>
    <col min="29" max="29" width="11.77734375" style="28" customWidth="1"/>
    <col min="30" max="30" width="5.6640625" style="452" customWidth="1"/>
    <col min="31" max="31" width="7.6640625" style="3" customWidth="1"/>
    <col min="32" max="16384" width="9.6640625" style="3" customWidth="1"/>
  </cols>
  <sheetData>
    <row r="1" spans="30:31" ht="15.75">
      <c r="AD1" s="452" t="s">
        <v>31</v>
      </c>
      <c r="AE1" s="198"/>
    </row>
    <row r="2" spans="1:31" ht="18.75">
      <c r="A2" s="139"/>
      <c r="B2" s="139"/>
      <c r="C2" s="139"/>
      <c r="D2" s="139"/>
      <c r="E2" s="139"/>
      <c r="F2" s="139"/>
      <c r="G2" s="139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452" t="s">
        <v>31</v>
      </c>
      <c r="AE2" s="198"/>
    </row>
    <row r="3" spans="1:31" ht="18.75">
      <c r="A3" s="304" t="s">
        <v>203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452" t="s">
        <v>31</v>
      </c>
      <c r="AE3" s="198"/>
    </row>
    <row r="4" spans="1:31" ht="18.75">
      <c r="A4" s="306" t="s">
        <v>22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452" t="s">
        <v>31</v>
      </c>
      <c r="AE4" s="198"/>
    </row>
    <row r="5" spans="1:31" ht="18.75">
      <c r="A5" s="228" t="s">
        <v>32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452" t="s">
        <v>31</v>
      </c>
      <c r="AE5" s="198"/>
    </row>
    <row r="6" spans="1:31" ht="18.75">
      <c r="A6" s="228" t="s">
        <v>14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452" t="s">
        <v>31</v>
      </c>
      <c r="AE6" s="198"/>
    </row>
    <row r="7" spans="1:31" ht="18.75">
      <c r="A7" s="228" t="s">
        <v>13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452" t="s">
        <v>31</v>
      </c>
      <c r="AE7" s="198"/>
    </row>
    <row r="8" spans="1:31" ht="11.25" customHeight="1">
      <c r="A8" s="141"/>
      <c r="B8" s="141"/>
      <c r="C8" s="141"/>
      <c r="D8" s="141"/>
      <c r="E8" s="141"/>
      <c r="F8" s="141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452" t="s">
        <v>31</v>
      </c>
      <c r="AE8" s="198"/>
    </row>
    <row r="9" spans="1:31" ht="18.75">
      <c r="A9" s="141"/>
      <c r="B9" s="141"/>
      <c r="C9" s="141"/>
      <c r="D9" s="141"/>
      <c r="E9" s="141"/>
      <c r="F9" s="141"/>
      <c r="G9" s="141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267" t="s">
        <v>175</v>
      </c>
      <c r="AB9" s="268"/>
      <c r="AC9" s="269"/>
      <c r="AD9" s="452" t="s">
        <v>31</v>
      </c>
      <c r="AE9" s="198"/>
    </row>
    <row r="10" spans="1:31" ht="18.75" customHeight="1">
      <c r="A10" s="143"/>
      <c r="B10" s="143"/>
      <c r="C10" s="143"/>
      <c r="D10" s="143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2"/>
      <c r="Z10" s="142"/>
      <c r="AA10" s="270" t="s">
        <v>36</v>
      </c>
      <c r="AB10" s="272" t="s">
        <v>3</v>
      </c>
      <c r="AC10" s="307" t="s">
        <v>28</v>
      </c>
      <c r="AD10" s="452" t="s">
        <v>31</v>
      </c>
      <c r="AE10" s="198"/>
    </row>
    <row r="11" spans="1:31" ht="12.75" customHeight="1" thickBot="1">
      <c r="A11" s="145"/>
      <c r="B11" s="146"/>
      <c r="C11" s="146"/>
      <c r="D11" s="146"/>
      <c r="E11" s="146"/>
      <c r="F11" s="146"/>
      <c r="G11" s="146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271"/>
      <c r="AB11" s="273"/>
      <c r="AC11" s="273"/>
      <c r="AD11" s="452" t="s">
        <v>31</v>
      </c>
      <c r="AE11" s="198"/>
    </row>
    <row r="12" spans="1:31" ht="18" customHeight="1">
      <c r="A12" s="276" t="s">
        <v>134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148"/>
      <c r="AA12" s="153">
        <v>4304</v>
      </c>
      <c r="AB12" s="153">
        <v>4115</v>
      </c>
      <c r="AC12" s="153">
        <v>875097</v>
      </c>
      <c r="AD12" s="452" t="s">
        <v>31</v>
      </c>
      <c r="AE12" s="198"/>
    </row>
    <row r="13" spans="1:31" ht="16.5" customHeight="1">
      <c r="A13" s="280" t="s">
        <v>125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149"/>
      <c r="AA13" s="150">
        <v>49</v>
      </c>
      <c r="AB13" s="150">
        <v>35</v>
      </c>
      <c r="AC13" s="218">
        <v>13862</v>
      </c>
      <c r="AD13" s="452" t="s">
        <v>31</v>
      </c>
      <c r="AE13" s="198"/>
    </row>
    <row r="14" spans="1:31" ht="16.5" customHeight="1">
      <c r="A14" s="282" t="s">
        <v>135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151"/>
      <c r="AA14" s="152">
        <f>SUM(AA12:AA13)</f>
        <v>4353</v>
      </c>
      <c r="AB14" s="152">
        <f>SUM(AB12:AB13)</f>
        <v>4150</v>
      </c>
      <c r="AC14" s="154">
        <f>SUM(AC12:AC13)</f>
        <v>888959</v>
      </c>
      <c r="AD14" s="452" t="s">
        <v>31</v>
      </c>
      <c r="AE14" s="198"/>
    </row>
    <row r="15" spans="1:31" ht="18.75">
      <c r="A15" s="276" t="s">
        <v>176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148"/>
      <c r="AA15" s="153">
        <v>4304</v>
      </c>
      <c r="AB15" s="153">
        <v>4115</v>
      </c>
      <c r="AC15" s="153">
        <v>875097</v>
      </c>
      <c r="AD15" s="452" t="s">
        <v>31</v>
      </c>
      <c r="AE15" s="198"/>
    </row>
    <row r="16" spans="1:31" ht="18.75">
      <c r="A16" s="278" t="s">
        <v>177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155"/>
      <c r="AA16" s="156"/>
      <c r="AB16" s="156"/>
      <c r="AC16" s="157"/>
      <c r="AD16" s="452" t="s">
        <v>31</v>
      </c>
      <c r="AE16" s="198"/>
    </row>
    <row r="17" spans="1:31" ht="18.75">
      <c r="A17" s="282" t="s">
        <v>178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158"/>
      <c r="AA17" s="159">
        <f>SUM(AA15:AA16)</f>
        <v>4304</v>
      </c>
      <c r="AB17" s="159">
        <f>SUM(AB15:AB16)</f>
        <v>4115</v>
      </c>
      <c r="AC17" s="159">
        <f>SUM(AC15:AC16)</f>
        <v>875097</v>
      </c>
      <c r="AD17" s="452" t="s">
        <v>31</v>
      </c>
      <c r="AE17" s="198"/>
    </row>
    <row r="18" spans="1:31" ht="20.25" customHeight="1">
      <c r="A18" s="250" t="s">
        <v>35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149"/>
      <c r="AA18" s="150"/>
      <c r="AB18" s="150"/>
      <c r="AC18" s="161"/>
      <c r="AD18" s="452" t="s">
        <v>31</v>
      </c>
      <c r="AE18" s="198"/>
    </row>
    <row r="19" spans="1:31" ht="18.75">
      <c r="A19" s="250" t="s">
        <v>126</v>
      </c>
      <c r="B19" s="251"/>
      <c r="C19" s="251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49"/>
      <c r="AA19" s="150"/>
      <c r="AB19" s="150"/>
      <c r="AC19" s="161"/>
      <c r="AD19" s="452" t="s">
        <v>31</v>
      </c>
      <c r="AE19" s="198"/>
    </row>
    <row r="20" spans="1:31" ht="18.75">
      <c r="A20" s="200" t="s">
        <v>207</v>
      </c>
      <c r="B20" s="149"/>
      <c r="C20" s="201"/>
      <c r="D20" s="149"/>
      <c r="E20" s="201"/>
      <c r="F20" s="149"/>
      <c r="G20" s="201"/>
      <c r="H20" s="149"/>
      <c r="I20" s="201"/>
      <c r="J20" s="149"/>
      <c r="K20" s="201"/>
      <c r="L20" s="149"/>
      <c r="M20" s="160"/>
      <c r="N20" s="149"/>
      <c r="O20" s="160"/>
      <c r="P20" s="149"/>
      <c r="Q20" s="160"/>
      <c r="R20" s="149"/>
      <c r="S20" s="160"/>
      <c r="T20" s="149"/>
      <c r="U20" s="160"/>
      <c r="V20" s="149"/>
      <c r="W20" s="160"/>
      <c r="X20" s="149"/>
      <c r="Y20" s="160"/>
      <c r="Z20" s="149"/>
      <c r="AA20" s="150">
        <v>0</v>
      </c>
      <c r="AB20" s="150">
        <v>0</v>
      </c>
      <c r="AC20" s="163">
        <v>-289</v>
      </c>
      <c r="AD20" s="452" t="s">
        <v>31</v>
      </c>
      <c r="AE20" s="198"/>
    </row>
    <row r="21" spans="1:31" ht="18.75">
      <c r="A21" s="200" t="s">
        <v>208</v>
      </c>
      <c r="B21" s="149"/>
      <c r="C21" s="201"/>
      <c r="D21" s="149"/>
      <c r="E21" s="201"/>
      <c r="F21" s="149"/>
      <c r="G21" s="201"/>
      <c r="H21" s="149"/>
      <c r="I21" s="201"/>
      <c r="J21" s="149"/>
      <c r="K21" s="201"/>
      <c r="L21" s="149"/>
      <c r="M21" s="160"/>
      <c r="N21" s="149"/>
      <c r="O21" s="160"/>
      <c r="P21" s="149"/>
      <c r="Q21" s="160"/>
      <c r="R21" s="149"/>
      <c r="S21" s="160"/>
      <c r="T21" s="149"/>
      <c r="U21" s="160"/>
      <c r="V21" s="149"/>
      <c r="W21" s="160"/>
      <c r="X21" s="149"/>
      <c r="Y21" s="160"/>
      <c r="Z21" s="149"/>
      <c r="AA21" s="150">
        <v>-2</v>
      </c>
      <c r="AB21" s="150">
        <v>-2</v>
      </c>
      <c r="AC21" s="163">
        <v>-597</v>
      </c>
      <c r="AE21" s="198"/>
    </row>
    <row r="22" spans="1:31" ht="18.75">
      <c r="A22" s="200" t="s">
        <v>211</v>
      </c>
      <c r="B22" s="149"/>
      <c r="C22" s="201"/>
      <c r="D22" s="149"/>
      <c r="E22" s="201"/>
      <c r="F22" s="149"/>
      <c r="G22" s="201"/>
      <c r="H22" s="149"/>
      <c r="I22" s="201"/>
      <c r="J22" s="149"/>
      <c r="K22" s="201"/>
      <c r="L22" s="149"/>
      <c r="M22" s="160"/>
      <c r="N22" s="149"/>
      <c r="O22" s="160"/>
      <c r="P22" s="149"/>
      <c r="Q22" s="160"/>
      <c r="R22" s="149"/>
      <c r="S22" s="160"/>
      <c r="T22" s="149"/>
      <c r="U22" s="160"/>
      <c r="V22" s="149"/>
      <c r="W22" s="160"/>
      <c r="X22" s="149"/>
      <c r="Y22" s="160"/>
      <c r="Z22" s="149"/>
      <c r="AA22" s="150">
        <v>0</v>
      </c>
      <c r="AB22" s="150">
        <v>0</v>
      </c>
      <c r="AC22" s="163">
        <v>-1081</v>
      </c>
      <c r="AE22" s="198"/>
    </row>
    <row r="23" spans="1:31" ht="18.75">
      <c r="A23" s="250" t="s">
        <v>209</v>
      </c>
      <c r="B23" s="251"/>
      <c r="C23" s="251"/>
      <c r="D23" s="251"/>
      <c r="E23" s="251"/>
      <c r="F23" s="251"/>
      <c r="G23" s="251"/>
      <c r="H23" s="251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49"/>
      <c r="AA23" s="150">
        <v>-3</v>
      </c>
      <c r="AB23" s="150">
        <v>-3</v>
      </c>
      <c r="AC23" s="163">
        <v>-878</v>
      </c>
      <c r="AD23" s="452" t="s">
        <v>31</v>
      </c>
      <c r="AE23" s="198"/>
    </row>
    <row r="24" spans="1:31" ht="18.75">
      <c r="A24" s="250" t="s">
        <v>162</v>
      </c>
      <c r="B24" s="251"/>
      <c r="C24" s="251"/>
      <c r="D24" s="251"/>
      <c r="E24" s="251"/>
      <c r="F24" s="251"/>
      <c r="G24" s="251"/>
      <c r="H24" s="251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49"/>
      <c r="AA24" s="150">
        <f>SUM(AA20:AA23)</f>
        <v>-5</v>
      </c>
      <c r="AB24" s="150">
        <f>SUM(AB20:AB23)</f>
        <v>-5</v>
      </c>
      <c r="AC24" s="163">
        <f>SUM(AC20:AC23)</f>
        <v>-2845</v>
      </c>
      <c r="AD24" s="452" t="s">
        <v>31</v>
      </c>
      <c r="AE24" s="198"/>
    </row>
    <row r="25" spans="1:31" ht="18.75">
      <c r="A25" s="274" t="s">
        <v>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149"/>
      <c r="AA25" s="150"/>
      <c r="AB25" s="150"/>
      <c r="AC25" s="161"/>
      <c r="AD25" s="452" t="s">
        <v>31</v>
      </c>
      <c r="AE25" s="198"/>
    </row>
    <row r="26" spans="1:31" ht="18.75" customHeight="1">
      <c r="A26" s="266" t="s">
        <v>158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149"/>
      <c r="AA26" s="162">
        <v>49</v>
      </c>
      <c r="AB26" s="162">
        <v>221</v>
      </c>
      <c r="AC26" s="163">
        <v>45639</v>
      </c>
      <c r="AD26" s="452" t="s">
        <v>31</v>
      </c>
      <c r="AE26" s="198"/>
    </row>
    <row r="27" spans="1:31" ht="18.75">
      <c r="A27" s="264" t="s">
        <v>170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149"/>
      <c r="AA27" s="162">
        <v>0</v>
      </c>
      <c r="AB27" s="162">
        <v>0</v>
      </c>
      <c r="AC27" s="163">
        <v>27440</v>
      </c>
      <c r="AD27" s="452" t="s">
        <v>31</v>
      </c>
      <c r="AE27" s="198"/>
    </row>
    <row r="28" spans="1:31" ht="18.75">
      <c r="A28" s="248" t="s">
        <v>159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149"/>
      <c r="AA28" s="162">
        <v>119</v>
      </c>
      <c r="AB28" s="162">
        <v>60</v>
      </c>
      <c r="AC28" s="163">
        <v>7877</v>
      </c>
      <c r="AD28" s="452" t="s">
        <v>31</v>
      </c>
      <c r="AE28" s="198"/>
    </row>
    <row r="29" spans="1:31" ht="18.75">
      <c r="A29" s="248" t="s">
        <v>160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149"/>
      <c r="AA29" s="162">
        <v>0</v>
      </c>
      <c r="AB29" s="162">
        <v>0</v>
      </c>
      <c r="AC29" s="163">
        <v>59</v>
      </c>
      <c r="AD29" s="452" t="s">
        <v>31</v>
      </c>
      <c r="AE29" s="198"/>
    </row>
    <row r="30" spans="1:31" ht="18.75">
      <c r="A30" s="248" t="s">
        <v>24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149"/>
      <c r="AA30" s="162">
        <f>SUM(AA26:AA29)</f>
        <v>168</v>
      </c>
      <c r="AB30" s="162">
        <f>SUM(AB26:AB29)</f>
        <v>281</v>
      </c>
      <c r="AC30" s="162">
        <f>SUM(AC26:AC29)</f>
        <v>81015</v>
      </c>
      <c r="AD30" s="452" t="s">
        <v>31</v>
      </c>
      <c r="AE30" s="198"/>
    </row>
    <row r="31" spans="1:31" ht="18.75">
      <c r="A31" s="301" t="s">
        <v>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149"/>
      <c r="AA31" s="162">
        <f>SUM(AA24,AA30)</f>
        <v>163</v>
      </c>
      <c r="AB31" s="162">
        <f>SUM(AB24,AB30)</f>
        <v>276</v>
      </c>
      <c r="AC31" s="162">
        <f>SUM(AC24,AC30)</f>
        <v>78170</v>
      </c>
      <c r="AD31" s="452" t="s">
        <v>31</v>
      </c>
      <c r="AE31" s="198"/>
    </row>
    <row r="32" spans="1:31" ht="18.75">
      <c r="A32" s="164" t="s">
        <v>161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49"/>
      <c r="AA32" s="162">
        <f>AA17+AA31</f>
        <v>4467</v>
      </c>
      <c r="AB32" s="162">
        <f>AB17+AB31</f>
        <v>4391</v>
      </c>
      <c r="AC32" s="162">
        <f>SUM(AC17,AC31)</f>
        <v>953267</v>
      </c>
      <c r="AD32" s="452" t="s">
        <v>31</v>
      </c>
      <c r="AE32" s="198"/>
    </row>
    <row r="33" spans="1:31" ht="18.75">
      <c r="A33" s="250" t="s">
        <v>7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149"/>
      <c r="AA33" s="162"/>
      <c r="AB33" s="162"/>
      <c r="AC33" s="162"/>
      <c r="AD33" s="452" t="s">
        <v>31</v>
      </c>
      <c r="AE33" s="198"/>
    </row>
    <row r="34" spans="1:31" ht="18.75">
      <c r="A34" s="302" t="s">
        <v>171</v>
      </c>
      <c r="B34" s="275"/>
      <c r="C34" s="275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149"/>
      <c r="AA34" s="162"/>
      <c r="AB34" s="162"/>
      <c r="AC34" s="163"/>
      <c r="AD34" s="452" t="s">
        <v>31</v>
      </c>
      <c r="AE34" s="198"/>
    </row>
    <row r="35" spans="1:31" ht="18.75">
      <c r="A35" s="248" t="s">
        <v>179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149"/>
      <c r="AA35" s="162">
        <v>2</v>
      </c>
      <c r="AB35" s="162">
        <v>2</v>
      </c>
      <c r="AC35" s="163">
        <v>424</v>
      </c>
      <c r="AD35" s="452" t="s">
        <v>31</v>
      </c>
      <c r="AE35" s="198"/>
    </row>
    <row r="36" spans="1:31" ht="18.75">
      <c r="A36" s="248" t="s">
        <v>180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149"/>
      <c r="AA36" s="162">
        <v>6</v>
      </c>
      <c r="AB36" s="162">
        <v>3</v>
      </c>
      <c r="AC36" s="163">
        <v>2950</v>
      </c>
      <c r="AD36" s="452" t="s">
        <v>31</v>
      </c>
      <c r="AE36" s="198"/>
    </row>
    <row r="37" spans="1:31" ht="18.75">
      <c r="A37" s="248" t="s">
        <v>24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149"/>
      <c r="AA37" s="162">
        <f>SUM(AA35:AA36)</f>
        <v>8</v>
      </c>
      <c r="AB37" s="162">
        <f>SUM(AB35:AB36)</f>
        <v>5</v>
      </c>
      <c r="AC37" s="163">
        <f>SUM(AC35:AC36)</f>
        <v>3374</v>
      </c>
      <c r="AD37" s="452" t="s">
        <v>31</v>
      </c>
      <c r="AE37" s="198"/>
    </row>
    <row r="38" spans="1:31" ht="18.75">
      <c r="A38" s="274" t="s">
        <v>29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149"/>
      <c r="AA38" s="162" t="s">
        <v>27</v>
      </c>
      <c r="AB38" s="162" t="s">
        <v>27</v>
      </c>
      <c r="AC38" s="163" t="s">
        <v>27</v>
      </c>
      <c r="AD38" s="452" t="s">
        <v>31</v>
      </c>
      <c r="AE38" s="198"/>
    </row>
    <row r="39" spans="1:31" ht="18.75">
      <c r="A39" s="266" t="s">
        <v>172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149"/>
      <c r="AA39" s="162">
        <v>0</v>
      </c>
      <c r="AB39" s="162">
        <v>0</v>
      </c>
      <c r="AC39" s="163">
        <v>-805</v>
      </c>
      <c r="AD39" s="452" t="s">
        <v>31</v>
      </c>
      <c r="AE39" s="198"/>
    </row>
    <row r="40" spans="1:31" ht="18.75">
      <c r="A40" s="264" t="s">
        <v>202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149"/>
      <c r="AA40" s="162">
        <v>0</v>
      </c>
      <c r="AB40" s="162">
        <v>0</v>
      </c>
      <c r="AC40" s="163">
        <v>-445</v>
      </c>
      <c r="AD40" s="452" t="s">
        <v>31</v>
      </c>
      <c r="AE40" s="198"/>
    </row>
    <row r="41" spans="1:31" ht="18.75">
      <c r="A41" s="248" t="s">
        <v>163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149"/>
      <c r="AA41" s="162">
        <f>SUM(AA39:AA40)</f>
        <v>0</v>
      </c>
      <c r="AB41" s="162">
        <f>SUM(AB39:AB40)</f>
        <v>0</v>
      </c>
      <c r="AC41" s="162">
        <f>SUM(AC39:AC40)</f>
        <v>-1250</v>
      </c>
      <c r="AD41" s="452" t="s">
        <v>31</v>
      </c>
      <c r="AE41" s="198"/>
    </row>
    <row r="42" spans="1:31" ht="18.75">
      <c r="A42" s="274" t="s">
        <v>8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166"/>
      <c r="AA42" s="152">
        <f>SUM(AA37+AA41)</f>
        <v>8</v>
      </c>
      <c r="AB42" s="152">
        <f>SUM(AB37+AB41)</f>
        <v>5</v>
      </c>
      <c r="AC42" s="152">
        <f>SUM(AC37+AC41)</f>
        <v>2124</v>
      </c>
      <c r="AD42" s="452" t="s">
        <v>31</v>
      </c>
      <c r="AE42" s="198"/>
    </row>
    <row r="43" spans="1:31" ht="18.75">
      <c r="A43" s="308" t="s">
        <v>164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166"/>
      <c r="AA43" s="167">
        <f>AA32+AA42</f>
        <v>4475</v>
      </c>
      <c r="AB43" s="167">
        <f>AB32+AB42</f>
        <v>4396</v>
      </c>
      <c r="AC43" s="167">
        <f>AC32+AC42</f>
        <v>955391</v>
      </c>
      <c r="AD43" s="452" t="s">
        <v>31</v>
      </c>
      <c r="AE43" s="198"/>
    </row>
    <row r="44" spans="1:31" ht="18.75">
      <c r="A44" s="287" t="s">
        <v>181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168"/>
      <c r="AA44" s="154">
        <f>AA43-AA14</f>
        <v>122</v>
      </c>
      <c r="AB44" s="154">
        <f>AB43-AB14</f>
        <v>246</v>
      </c>
      <c r="AC44" s="169">
        <f>AC43-AC14</f>
        <v>66432</v>
      </c>
      <c r="AD44" s="452" t="s">
        <v>31</v>
      </c>
      <c r="AE44" s="198"/>
    </row>
    <row r="45" spans="1:31" ht="18.75">
      <c r="A45" s="139"/>
      <c r="B45" s="139"/>
      <c r="C45" s="139"/>
      <c r="D45" s="139"/>
      <c r="E45" s="139"/>
      <c r="F45" s="139"/>
      <c r="G45" s="139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452" t="s">
        <v>31</v>
      </c>
      <c r="AE45" s="198"/>
    </row>
    <row r="46" spans="1:31" ht="18.75">
      <c r="A46" s="139"/>
      <c r="B46" s="139"/>
      <c r="C46" s="139"/>
      <c r="D46" s="139"/>
      <c r="E46" s="139"/>
      <c r="F46" s="139"/>
      <c r="G46" s="139"/>
      <c r="H46" s="140"/>
      <c r="I46" s="140"/>
      <c r="J46" s="140"/>
      <c r="K46" s="140"/>
      <c r="L46" s="140"/>
      <c r="M46" s="140"/>
      <c r="N46" s="140"/>
      <c r="O46" s="170" t="s">
        <v>34</v>
      </c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452" t="s">
        <v>31</v>
      </c>
      <c r="AE46" s="198"/>
    </row>
    <row r="47" spans="1:31" ht="18.75">
      <c r="A47" s="139"/>
      <c r="B47" s="139"/>
      <c r="C47" s="139"/>
      <c r="D47" s="139"/>
      <c r="E47" s="139"/>
      <c r="F47" s="139"/>
      <c r="G47" s="139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452" t="s">
        <v>31</v>
      </c>
      <c r="AE47" s="198"/>
    </row>
    <row r="48" spans="1:31" ht="18.75">
      <c r="A48" s="306" t="s">
        <v>22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452" t="s">
        <v>31</v>
      </c>
      <c r="AE48" s="198"/>
    </row>
    <row r="49" spans="1:31" ht="18.75">
      <c r="A49" s="228" t="s">
        <v>32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452" t="s">
        <v>31</v>
      </c>
      <c r="AE49" s="198"/>
    </row>
    <row r="50" spans="1:31" ht="18.75">
      <c r="A50" s="228" t="s">
        <v>14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452" t="s">
        <v>31</v>
      </c>
      <c r="AE50" s="198"/>
    </row>
    <row r="51" spans="1:31" ht="18.75">
      <c r="A51" s="228" t="s">
        <v>13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452" t="s">
        <v>31</v>
      </c>
      <c r="AE51" s="198"/>
    </row>
    <row r="52" spans="1:31" ht="18.75">
      <c r="A52" s="139"/>
      <c r="B52" s="139"/>
      <c r="C52" s="139"/>
      <c r="D52" s="139"/>
      <c r="E52" s="139"/>
      <c r="F52" s="139"/>
      <c r="G52" s="139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452" t="s">
        <v>31</v>
      </c>
      <c r="AE52" s="198"/>
    </row>
    <row r="53" spans="1:31" ht="18.75">
      <c r="A53" s="139"/>
      <c r="B53" s="139"/>
      <c r="C53" s="139"/>
      <c r="D53" s="139"/>
      <c r="E53" s="139"/>
      <c r="F53" s="139"/>
      <c r="G53" s="139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452" t="s">
        <v>31</v>
      </c>
      <c r="AE53" s="198"/>
    </row>
    <row r="54" spans="1:31" ht="18.75">
      <c r="A54" s="139"/>
      <c r="B54" s="139"/>
      <c r="C54" s="139"/>
      <c r="D54" s="139"/>
      <c r="E54" s="139"/>
      <c r="F54" s="139"/>
      <c r="G54" s="139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452" t="s">
        <v>31</v>
      </c>
      <c r="AE54" s="198"/>
    </row>
    <row r="55" spans="1:31" ht="18.75">
      <c r="A55" s="139"/>
      <c r="B55" s="139"/>
      <c r="C55" s="139"/>
      <c r="D55" s="139"/>
      <c r="E55" s="139"/>
      <c r="F55" s="139"/>
      <c r="G55" s="139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452" t="s">
        <v>31</v>
      </c>
      <c r="AE55" s="198"/>
    </row>
    <row r="56" spans="1:31" ht="18.75">
      <c r="A56" s="171"/>
      <c r="B56" s="171"/>
      <c r="C56" s="171"/>
      <c r="D56" s="171"/>
      <c r="E56" s="171"/>
      <c r="F56" s="171"/>
      <c r="G56" s="171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452" t="s">
        <v>31</v>
      </c>
      <c r="AE56" s="198"/>
    </row>
    <row r="57" spans="1:31" ht="18" customHeight="1">
      <c r="A57" s="292" t="s">
        <v>25</v>
      </c>
      <c r="B57" s="293"/>
      <c r="C57" s="293"/>
      <c r="D57" s="293"/>
      <c r="E57" s="293"/>
      <c r="F57" s="293"/>
      <c r="G57" s="294"/>
      <c r="H57" s="219" t="s">
        <v>165</v>
      </c>
      <c r="I57" s="220"/>
      <c r="J57" s="221"/>
      <c r="K57" s="219" t="s">
        <v>182</v>
      </c>
      <c r="L57" s="220"/>
      <c r="M57" s="221"/>
      <c r="N57" s="219" t="s">
        <v>183</v>
      </c>
      <c r="O57" s="220"/>
      <c r="P57" s="221"/>
      <c r="Q57" s="219" t="s">
        <v>161</v>
      </c>
      <c r="R57" s="220"/>
      <c r="S57" s="221"/>
      <c r="T57" s="219" t="s">
        <v>167</v>
      </c>
      <c r="U57" s="225"/>
      <c r="V57" s="225"/>
      <c r="W57" s="219" t="s">
        <v>168</v>
      </c>
      <c r="X57" s="220"/>
      <c r="Y57" s="220"/>
      <c r="Z57" s="173"/>
      <c r="AA57" s="219" t="s">
        <v>169</v>
      </c>
      <c r="AB57" s="220"/>
      <c r="AC57" s="221"/>
      <c r="AD57" s="452" t="s">
        <v>31</v>
      </c>
      <c r="AE57" s="198"/>
    </row>
    <row r="58" spans="1:31" ht="36" customHeight="1">
      <c r="A58" s="295"/>
      <c r="B58" s="296"/>
      <c r="C58" s="296"/>
      <c r="D58" s="296"/>
      <c r="E58" s="296"/>
      <c r="F58" s="296"/>
      <c r="G58" s="297"/>
      <c r="H58" s="222"/>
      <c r="I58" s="223"/>
      <c r="J58" s="224"/>
      <c r="K58" s="222"/>
      <c r="L58" s="223"/>
      <c r="M58" s="224"/>
      <c r="N58" s="222"/>
      <c r="O58" s="223"/>
      <c r="P58" s="224"/>
      <c r="Q58" s="222"/>
      <c r="R58" s="223"/>
      <c r="S58" s="224"/>
      <c r="T58" s="226"/>
      <c r="U58" s="227"/>
      <c r="V58" s="227"/>
      <c r="W58" s="222"/>
      <c r="X58" s="223"/>
      <c r="Y58" s="223"/>
      <c r="Z58" s="174"/>
      <c r="AA58" s="222"/>
      <c r="AB58" s="223"/>
      <c r="AC58" s="224"/>
      <c r="AD58" s="452" t="s">
        <v>31</v>
      </c>
      <c r="AE58" s="198"/>
    </row>
    <row r="59" spans="1:31" ht="18" customHeight="1" thickBot="1">
      <c r="A59" s="298"/>
      <c r="B59" s="299"/>
      <c r="C59" s="299"/>
      <c r="D59" s="299"/>
      <c r="E59" s="299"/>
      <c r="F59" s="299"/>
      <c r="G59" s="300"/>
      <c r="H59" s="175" t="s">
        <v>26</v>
      </c>
      <c r="I59" s="176" t="s">
        <v>3</v>
      </c>
      <c r="J59" s="177" t="s">
        <v>28</v>
      </c>
      <c r="K59" s="175" t="s">
        <v>26</v>
      </c>
      <c r="L59" s="176" t="s">
        <v>3</v>
      </c>
      <c r="M59" s="177" t="s">
        <v>28</v>
      </c>
      <c r="N59" s="175" t="s">
        <v>26</v>
      </c>
      <c r="O59" s="176" t="s">
        <v>3</v>
      </c>
      <c r="P59" s="177" t="s">
        <v>28</v>
      </c>
      <c r="Q59" s="175" t="s">
        <v>26</v>
      </c>
      <c r="R59" s="176" t="s">
        <v>3</v>
      </c>
      <c r="S59" s="177" t="s">
        <v>28</v>
      </c>
      <c r="T59" s="175" t="s">
        <v>26</v>
      </c>
      <c r="U59" s="176" t="s">
        <v>3</v>
      </c>
      <c r="V59" s="177" t="s">
        <v>28</v>
      </c>
      <c r="W59" s="175" t="s">
        <v>26</v>
      </c>
      <c r="X59" s="176" t="s">
        <v>3</v>
      </c>
      <c r="Y59" s="177" t="s">
        <v>28</v>
      </c>
      <c r="Z59" s="147"/>
      <c r="AA59" s="175" t="s">
        <v>26</v>
      </c>
      <c r="AB59" s="176" t="s">
        <v>3</v>
      </c>
      <c r="AC59" s="178" t="s">
        <v>28</v>
      </c>
      <c r="AD59" s="452" t="s">
        <v>31</v>
      </c>
      <c r="AE59" s="198"/>
    </row>
    <row r="60" spans="1:31" ht="18" customHeight="1">
      <c r="A60" s="289" t="s">
        <v>198</v>
      </c>
      <c r="B60" s="290"/>
      <c r="C60" s="290"/>
      <c r="D60" s="290"/>
      <c r="E60" s="290"/>
      <c r="F60" s="290"/>
      <c r="G60" s="291"/>
      <c r="H60" s="3"/>
      <c r="I60" s="3"/>
      <c r="J60" s="3"/>
      <c r="K60" s="217"/>
      <c r="L60" s="3"/>
      <c r="M60" s="3"/>
      <c r="N60" s="217"/>
      <c r="O60" s="3"/>
      <c r="P60" s="3"/>
      <c r="Q60" s="217"/>
      <c r="R60" s="3"/>
      <c r="S60" s="3"/>
      <c r="T60" s="217"/>
      <c r="U60" s="3"/>
      <c r="V60" s="3"/>
      <c r="W60" s="217"/>
      <c r="X60" s="3"/>
      <c r="Y60" s="3"/>
      <c r="Z60" s="3"/>
      <c r="AA60" s="217"/>
      <c r="AB60" s="3"/>
      <c r="AC60" s="3"/>
      <c r="AD60" s="452" t="s">
        <v>31</v>
      </c>
      <c r="AE60" s="198"/>
    </row>
    <row r="61" spans="1:31" ht="18" customHeight="1">
      <c r="A61" s="193"/>
      <c r="B61" s="194" t="s">
        <v>199</v>
      </c>
      <c r="C61" s="216"/>
      <c r="D61" s="194"/>
      <c r="E61" s="194"/>
      <c r="F61" s="194"/>
      <c r="G61" s="195"/>
      <c r="H61" s="179">
        <v>48</v>
      </c>
      <c r="I61" s="180">
        <v>49</v>
      </c>
      <c r="J61" s="181">
        <v>10809</v>
      </c>
      <c r="K61" s="179">
        <v>48</v>
      </c>
      <c r="L61" s="180">
        <v>49</v>
      </c>
      <c r="M61" s="181">
        <v>10809</v>
      </c>
      <c r="N61" s="179">
        <v>0</v>
      </c>
      <c r="O61" s="180">
        <v>0</v>
      </c>
      <c r="P61" s="181">
        <v>126</v>
      </c>
      <c r="Q61" s="179">
        <f>N61+K61</f>
        <v>48</v>
      </c>
      <c r="R61" s="180">
        <f>+L61+O61</f>
        <v>49</v>
      </c>
      <c r="S61" s="181">
        <f>P61+M61</f>
        <v>10935</v>
      </c>
      <c r="T61" s="179">
        <v>2</v>
      </c>
      <c r="U61" s="180">
        <v>2</v>
      </c>
      <c r="V61" s="181">
        <v>424</v>
      </c>
      <c r="W61" s="179">
        <v>0</v>
      </c>
      <c r="X61" s="180">
        <v>0</v>
      </c>
      <c r="Y61" s="181">
        <v>-11</v>
      </c>
      <c r="Z61" s="180"/>
      <c r="AA61" s="179">
        <f>T61+Q61</f>
        <v>50</v>
      </c>
      <c r="AB61" s="180">
        <f>+R61+U61+X61</f>
        <v>51</v>
      </c>
      <c r="AC61" s="182">
        <f>V61+Y61+S61</f>
        <v>11348</v>
      </c>
      <c r="AE61" s="198"/>
    </row>
    <row r="62" spans="1:31" ht="18" customHeight="1">
      <c r="A62" s="245" t="s">
        <v>37</v>
      </c>
      <c r="B62" s="246"/>
      <c r="C62" s="246"/>
      <c r="D62" s="246"/>
      <c r="E62" s="246"/>
      <c r="F62" s="246"/>
      <c r="G62" s="247"/>
      <c r="H62" s="179">
        <v>639</v>
      </c>
      <c r="I62" s="180">
        <v>582</v>
      </c>
      <c r="J62" s="180">
        <v>105877</v>
      </c>
      <c r="K62" s="179">
        <v>639</v>
      </c>
      <c r="L62" s="180">
        <v>582</v>
      </c>
      <c r="M62" s="180">
        <v>105877</v>
      </c>
      <c r="N62" s="179">
        <v>0</v>
      </c>
      <c r="O62" s="180">
        <v>0</v>
      </c>
      <c r="P62" s="180">
        <v>7284</v>
      </c>
      <c r="Q62" s="179">
        <f aca="true" t="shared" si="0" ref="Q62:Q69">N62+K62</f>
        <v>639</v>
      </c>
      <c r="R62" s="180">
        <f aca="true" t="shared" si="1" ref="R62:R69">+L62+O62</f>
        <v>582</v>
      </c>
      <c r="S62" s="180">
        <f aca="true" t="shared" si="2" ref="S62:S69">P62+M62</f>
        <v>113161</v>
      </c>
      <c r="T62" s="179">
        <v>0</v>
      </c>
      <c r="U62" s="180">
        <v>0</v>
      </c>
      <c r="V62" s="180">
        <v>0</v>
      </c>
      <c r="W62" s="179">
        <v>0</v>
      </c>
      <c r="X62" s="180">
        <v>0</v>
      </c>
      <c r="Y62" s="180">
        <v>-126</v>
      </c>
      <c r="Z62" s="180"/>
      <c r="AA62" s="179">
        <f aca="true" t="shared" si="3" ref="AA62:AA69">T62+Q62</f>
        <v>639</v>
      </c>
      <c r="AB62" s="180">
        <f aca="true" t="shared" si="4" ref="AB62:AB69">+R62+U62+X62</f>
        <v>582</v>
      </c>
      <c r="AC62" s="163">
        <f>V62+Y62+S62</f>
        <v>113035</v>
      </c>
      <c r="AD62" s="452" t="s">
        <v>31</v>
      </c>
      <c r="AE62" s="198"/>
    </row>
    <row r="63" spans="1:31" ht="18" customHeight="1">
      <c r="A63" s="245" t="s">
        <v>38</v>
      </c>
      <c r="B63" s="246"/>
      <c r="C63" s="246"/>
      <c r="D63" s="246"/>
      <c r="E63" s="246"/>
      <c r="F63" s="246"/>
      <c r="G63" s="247"/>
      <c r="H63" s="179">
        <v>777</v>
      </c>
      <c r="I63" s="180">
        <v>761</v>
      </c>
      <c r="J63" s="180">
        <v>180411</v>
      </c>
      <c r="K63" s="179">
        <v>751</v>
      </c>
      <c r="L63" s="180">
        <v>748</v>
      </c>
      <c r="M63" s="180">
        <v>176861</v>
      </c>
      <c r="N63" s="179">
        <v>25</v>
      </c>
      <c r="O63" s="180">
        <v>34</v>
      </c>
      <c r="P63" s="180">
        <v>21121</v>
      </c>
      <c r="Q63" s="179">
        <f t="shared" si="0"/>
        <v>776</v>
      </c>
      <c r="R63" s="180">
        <f t="shared" si="1"/>
        <v>782</v>
      </c>
      <c r="S63" s="180">
        <f t="shared" si="2"/>
        <v>197982</v>
      </c>
      <c r="T63" s="179">
        <v>6</v>
      </c>
      <c r="U63" s="180">
        <v>3</v>
      </c>
      <c r="V63" s="180">
        <v>2950</v>
      </c>
      <c r="W63" s="179">
        <v>0</v>
      </c>
      <c r="X63" s="180">
        <v>0</v>
      </c>
      <c r="Y63" s="180">
        <v>-330</v>
      </c>
      <c r="Z63" s="180"/>
      <c r="AA63" s="179">
        <f t="shared" si="3"/>
        <v>782</v>
      </c>
      <c r="AB63" s="180">
        <f t="shared" si="4"/>
        <v>785</v>
      </c>
      <c r="AC63" s="163">
        <f aca="true" t="shared" si="5" ref="AC63:AC69">V63+Y63+S63</f>
        <v>200602</v>
      </c>
      <c r="AD63" s="452" t="s">
        <v>31</v>
      </c>
      <c r="AE63" s="198"/>
    </row>
    <row r="64" spans="1:31" ht="18" customHeight="1">
      <c r="A64" s="245" t="s">
        <v>39</v>
      </c>
      <c r="B64" s="246"/>
      <c r="C64" s="246"/>
      <c r="D64" s="246"/>
      <c r="E64" s="246"/>
      <c r="F64" s="246"/>
      <c r="G64" s="247"/>
      <c r="H64" s="179">
        <v>1488</v>
      </c>
      <c r="I64" s="180">
        <v>1362</v>
      </c>
      <c r="J64" s="180">
        <v>293070</v>
      </c>
      <c r="K64" s="179">
        <v>1475</v>
      </c>
      <c r="L64" s="180">
        <v>1350</v>
      </c>
      <c r="M64" s="180">
        <v>287758</v>
      </c>
      <c r="N64" s="179">
        <v>13</v>
      </c>
      <c r="O64" s="180">
        <v>113</v>
      </c>
      <c r="P64" s="180">
        <v>22738</v>
      </c>
      <c r="Q64" s="179">
        <f t="shared" si="0"/>
        <v>1488</v>
      </c>
      <c r="R64" s="180">
        <f t="shared" si="1"/>
        <v>1463</v>
      </c>
      <c r="S64" s="180">
        <f t="shared" si="2"/>
        <v>310496</v>
      </c>
      <c r="T64" s="179">
        <v>0</v>
      </c>
      <c r="U64" s="180">
        <v>0</v>
      </c>
      <c r="V64" s="180">
        <v>0</v>
      </c>
      <c r="W64" s="179">
        <v>0</v>
      </c>
      <c r="X64" s="180">
        <v>0</v>
      </c>
      <c r="Y64" s="180">
        <v>-384</v>
      </c>
      <c r="Z64" s="180"/>
      <c r="AA64" s="179">
        <f t="shared" si="3"/>
        <v>1488</v>
      </c>
      <c r="AB64" s="180">
        <f t="shared" si="4"/>
        <v>1463</v>
      </c>
      <c r="AC64" s="163">
        <f t="shared" si="5"/>
        <v>310112</v>
      </c>
      <c r="AD64" s="452" t="s">
        <v>31</v>
      </c>
      <c r="AE64" s="198"/>
    </row>
    <row r="65" spans="1:31" ht="18" customHeight="1">
      <c r="A65" s="245" t="s">
        <v>40</v>
      </c>
      <c r="B65" s="246"/>
      <c r="C65" s="246"/>
      <c r="D65" s="246"/>
      <c r="E65" s="246"/>
      <c r="F65" s="246"/>
      <c r="G65" s="247"/>
      <c r="H65" s="179">
        <v>469</v>
      </c>
      <c r="I65" s="180">
        <v>517</v>
      </c>
      <c r="J65" s="180">
        <v>114785</v>
      </c>
      <c r="K65" s="179">
        <v>459</v>
      </c>
      <c r="L65" s="180">
        <v>507</v>
      </c>
      <c r="M65" s="180">
        <v>109785</v>
      </c>
      <c r="N65" s="179">
        <v>130</v>
      </c>
      <c r="O65" s="180">
        <v>77</v>
      </c>
      <c r="P65" s="180">
        <v>7625</v>
      </c>
      <c r="Q65" s="179">
        <f t="shared" si="0"/>
        <v>589</v>
      </c>
      <c r="R65" s="180">
        <f t="shared" si="1"/>
        <v>584</v>
      </c>
      <c r="S65" s="180">
        <f t="shared" si="2"/>
        <v>117410</v>
      </c>
      <c r="T65" s="179">
        <v>0</v>
      </c>
      <c r="U65" s="180">
        <v>0</v>
      </c>
      <c r="V65" s="180">
        <v>0</v>
      </c>
      <c r="W65" s="179">
        <v>0</v>
      </c>
      <c r="X65" s="180">
        <v>0</v>
      </c>
      <c r="Y65" s="180">
        <v>-166</v>
      </c>
      <c r="Z65" s="180"/>
      <c r="AA65" s="179">
        <f t="shared" si="3"/>
        <v>589</v>
      </c>
      <c r="AB65" s="180">
        <f t="shared" si="4"/>
        <v>584</v>
      </c>
      <c r="AC65" s="163">
        <f t="shared" si="5"/>
        <v>117244</v>
      </c>
      <c r="AD65" s="452" t="s">
        <v>31</v>
      </c>
      <c r="AE65" s="198"/>
    </row>
    <row r="66" spans="1:31" ht="18" customHeight="1">
      <c r="A66" s="245" t="s">
        <v>41</v>
      </c>
      <c r="B66" s="246"/>
      <c r="C66" s="246"/>
      <c r="D66" s="246"/>
      <c r="E66" s="246"/>
      <c r="F66" s="246"/>
      <c r="G66" s="247"/>
      <c r="H66" s="179">
        <v>37</v>
      </c>
      <c r="I66" s="180">
        <v>37</v>
      </c>
      <c r="J66" s="180">
        <v>7665</v>
      </c>
      <c r="K66" s="179">
        <v>37</v>
      </c>
      <c r="L66" s="180">
        <v>37</v>
      </c>
      <c r="M66" s="180">
        <v>7665</v>
      </c>
      <c r="N66" s="179">
        <v>-1</v>
      </c>
      <c r="O66" s="180">
        <v>-1</v>
      </c>
      <c r="P66" s="180">
        <v>183</v>
      </c>
      <c r="Q66" s="179">
        <f t="shared" si="0"/>
        <v>36</v>
      </c>
      <c r="R66" s="180">
        <f t="shared" si="1"/>
        <v>36</v>
      </c>
      <c r="S66" s="180">
        <f t="shared" si="2"/>
        <v>7848</v>
      </c>
      <c r="T66" s="179">
        <v>0</v>
      </c>
      <c r="U66" s="180">
        <v>0</v>
      </c>
      <c r="V66" s="180">
        <v>0</v>
      </c>
      <c r="W66" s="179">
        <v>0</v>
      </c>
      <c r="X66" s="180">
        <v>0</v>
      </c>
      <c r="Y66" s="180">
        <v>-9</v>
      </c>
      <c r="Z66" s="180"/>
      <c r="AA66" s="179">
        <f t="shared" si="3"/>
        <v>36</v>
      </c>
      <c r="AB66" s="180">
        <f t="shared" si="4"/>
        <v>36</v>
      </c>
      <c r="AC66" s="163">
        <f t="shared" si="5"/>
        <v>7839</v>
      </c>
      <c r="AD66" s="452" t="s">
        <v>31</v>
      </c>
      <c r="AE66" s="198"/>
    </row>
    <row r="67" spans="1:31" ht="18" customHeight="1">
      <c r="A67" s="245" t="s">
        <v>33</v>
      </c>
      <c r="B67" s="246"/>
      <c r="C67" s="246"/>
      <c r="D67" s="246"/>
      <c r="E67" s="246"/>
      <c r="F67" s="246"/>
      <c r="G67" s="247"/>
      <c r="H67" s="179">
        <v>815</v>
      </c>
      <c r="I67" s="180">
        <v>766</v>
      </c>
      <c r="J67" s="180">
        <v>145449</v>
      </c>
      <c r="K67" s="179">
        <v>815</v>
      </c>
      <c r="L67" s="180">
        <v>766</v>
      </c>
      <c r="M67" s="180">
        <v>145449</v>
      </c>
      <c r="N67" s="179">
        <v>-1</v>
      </c>
      <c r="O67" s="180">
        <v>50</v>
      </c>
      <c r="P67" s="180">
        <v>16504</v>
      </c>
      <c r="Q67" s="179">
        <f t="shared" si="0"/>
        <v>814</v>
      </c>
      <c r="R67" s="180">
        <f t="shared" si="1"/>
        <v>816</v>
      </c>
      <c r="S67" s="180">
        <f t="shared" si="2"/>
        <v>161953</v>
      </c>
      <c r="T67" s="179">
        <v>0</v>
      </c>
      <c r="U67" s="180">
        <v>0</v>
      </c>
      <c r="V67" s="180">
        <v>0</v>
      </c>
      <c r="W67" s="179">
        <v>0</v>
      </c>
      <c r="X67" s="180">
        <v>0</v>
      </c>
      <c r="Y67" s="180">
        <v>-198</v>
      </c>
      <c r="Z67" s="180"/>
      <c r="AA67" s="179">
        <f t="shared" si="3"/>
        <v>814</v>
      </c>
      <c r="AB67" s="180">
        <f t="shared" si="4"/>
        <v>816</v>
      </c>
      <c r="AC67" s="163">
        <f t="shared" si="5"/>
        <v>161755</v>
      </c>
      <c r="AD67" s="452" t="s">
        <v>31</v>
      </c>
      <c r="AE67" s="198"/>
    </row>
    <row r="68" spans="1:31" ht="18" customHeight="1">
      <c r="A68" s="245" t="s">
        <v>42</v>
      </c>
      <c r="B68" s="246"/>
      <c r="C68" s="246"/>
      <c r="D68" s="246"/>
      <c r="E68" s="246"/>
      <c r="F68" s="246"/>
      <c r="G68" s="247"/>
      <c r="H68" s="179">
        <v>77</v>
      </c>
      <c r="I68" s="180">
        <v>73</v>
      </c>
      <c r="J68" s="180">
        <v>30091</v>
      </c>
      <c r="K68" s="179">
        <v>77</v>
      </c>
      <c r="L68" s="180">
        <v>73</v>
      </c>
      <c r="M68" s="180">
        <v>30091</v>
      </c>
      <c r="N68" s="179">
        <v>0</v>
      </c>
      <c r="O68" s="180">
        <v>6</v>
      </c>
      <c r="P68" s="180">
        <v>3391</v>
      </c>
      <c r="Q68" s="179">
        <f t="shared" si="0"/>
        <v>77</v>
      </c>
      <c r="R68" s="180">
        <f t="shared" si="1"/>
        <v>79</v>
      </c>
      <c r="S68" s="180">
        <f t="shared" si="2"/>
        <v>33482</v>
      </c>
      <c r="T68" s="179">
        <v>0</v>
      </c>
      <c r="U68" s="180">
        <v>0</v>
      </c>
      <c r="V68" s="180">
        <v>0</v>
      </c>
      <c r="W68" s="179">
        <v>0</v>
      </c>
      <c r="X68" s="180">
        <v>0</v>
      </c>
      <c r="Y68" s="180">
        <v>-26</v>
      </c>
      <c r="Z68" s="180"/>
      <c r="AA68" s="179">
        <f t="shared" si="3"/>
        <v>77</v>
      </c>
      <c r="AB68" s="180">
        <f t="shared" si="4"/>
        <v>79</v>
      </c>
      <c r="AC68" s="163">
        <f t="shared" si="5"/>
        <v>33456</v>
      </c>
      <c r="AD68" s="452" t="s">
        <v>31</v>
      </c>
      <c r="AE68" s="198"/>
    </row>
    <row r="69" spans="1:31" ht="18" customHeight="1">
      <c r="A69" s="245" t="s">
        <v>43</v>
      </c>
      <c r="B69" s="246"/>
      <c r="C69" s="246"/>
      <c r="D69" s="246"/>
      <c r="E69" s="246"/>
      <c r="F69" s="246"/>
      <c r="G69" s="247"/>
      <c r="H69" s="179">
        <v>3</v>
      </c>
      <c r="I69" s="180">
        <v>3</v>
      </c>
      <c r="J69" s="180">
        <v>802</v>
      </c>
      <c r="K69" s="179">
        <v>3</v>
      </c>
      <c r="L69" s="180">
        <v>3</v>
      </c>
      <c r="M69" s="180">
        <v>802</v>
      </c>
      <c r="N69" s="179">
        <v>-3</v>
      </c>
      <c r="O69" s="180">
        <v>-3</v>
      </c>
      <c r="P69" s="180">
        <v>-802</v>
      </c>
      <c r="Q69" s="179">
        <f t="shared" si="0"/>
        <v>0</v>
      </c>
      <c r="R69" s="180">
        <f t="shared" si="1"/>
        <v>0</v>
      </c>
      <c r="S69" s="180">
        <f t="shared" si="2"/>
        <v>0</v>
      </c>
      <c r="T69" s="179">
        <v>0</v>
      </c>
      <c r="U69" s="180">
        <v>0</v>
      </c>
      <c r="V69" s="180">
        <v>0</v>
      </c>
      <c r="W69" s="179">
        <v>0</v>
      </c>
      <c r="X69" s="180">
        <v>0</v>
      </c>
      <c r="Y69" s="180">
        <v>0</v>
      </c>
      <c r="Z69" s="180"/>
      <c r="AA69" s="179">
        <f t="shared" si="3"/>
        <v>0</v>
      </c>
      <c r="AB69" s="180">
        <f t="shared" si="4"/>
        <v>0</v>
      </c>
      <c r="AC69" s="163">
        <f t="shared" si="5"/>
        <v>0</v>
      </c>
      <c r="AD69" s="452" t="s">
        <v>31</v>
      </c>
      <c r="AE69" s="198"/>
    </row>
    <row r="70" spans="1:31" ht="18" customHeight="1">
      <c r="A70" s="284" t="s">
        <v>4</v>
      </c>
      <c r="B70" s="285"/>
      <c r="C70" s="285"/>
      <c r="D70" s="285"/>
      <c r="E70" s="285"/>
      <c r="F70" s="285"/>
      <c r="G70" s="286"/>
      <c r="H70" s="183">
        <f>SUM(H61:H69)</f>
        <v>4353</v>
      </c>
      <c r="I70" s="184">
        <f aca="true" t="shared" si="6" ref="I70:Y70">SUM(I61:I69)</f>
        <v>4150</v>
      </c>
      <c r="J70" s="184">
        <f t="shared" si="6"/>
        <v>888959</v>
      </c>
      <c r="K70" s="183">
        <f t="shared" si="6"/>
        <v>4304</v>
      </c>
      <c r="L70" s="184">
        <f t="shared" si="6"/>
        <v>4115</v>
      </c>
      <c r="M70" s="184">
        <f t="shared" si="6"/>
        <v>875097</v>
      </c>
      <c r="N70" s="183">
        <f t="shared" si="6"/>
        <v>163</v>
      </c>
      <c r="O70" s="184">
        <f t="shared" si="6"/>
        <v>276</v>
      </c>
      <c r="P70" s="184">
        <f t="shared" si="6"/>
        <v>78170</v>
      </c>
      <c r="Q70" s="183">
        <f t="shared" si="6"/>
        <v>4467</v>
      </c>
      <c r="R70" s="184">
        <f t="shared" si="6"/>
        <v>4391</v>
      </c>
      <c r="S70" s="184">
        <f t="shared" si="6"/>
        <v>953267</v>
      </c>
      <c r="T70" s="183">
        <f t="shared" si="6"/>
        <v>8</v>
      </c>
      <c r="U70" s="184">
        <f t="shared" si="6"/>
        <v>5</v>
      </c>
      <c r="V70" s="184">
        <f t="shared" si="6"/>
        <v>3374</v>
      </c>
      <c r="W70" s="183">
        <f t="shared" si="6"/>
        <v>0</v>
      </c>
      <c r="X70" s="184">
        <f t="shared" si="6"/>
        <v>0</v>
      </c>
      <c r="Y70" s="184">
        <f t="shared" si="6"/>
        <v>-1250</v>
      </c>
      <c r="Z70" s="184"/>
      <c r="AA70" s="183">
        <f>SUM(AA61:AA69)</f>
        <v>4475</v>
      </c>
      <c r="AB70" s="184">
        <f>SUM(AB61:AB69)</f>
        <v>4396</v>
      </c>
      <c r="AC70" s="185">
        <f>SUM(AC61:AC69)</f>
        <v>955391</v>
      </c>
      <c r="AD70" s="452" t="s">
        <v>31</v>
      </c>
      <c r="AE70" s="198"/>
    </row>
    <row r="71" spans="1:31" ht="18" customHeight="1">
      <c r="A71" s="236" t="s">
        <v>15</v>
      </c>
      <c r="B71" s="237"/>
      <c r="C71" s="237"/>
      <c r="D71" s="237"/>
      <c r="E71" s="237"/>
      <c r="F71" s="237"/>
      <c r="G71" s="238"/>
      <c r="H71" s="186"/>
      <c r="I71" s="187"/>
      <c r="J71" s="187"/>
      <c r="K71" s="186"/>
      <c r="L71" s="187"/>
      <c r="M71" s="187"/>
      <c r="N71" s="186"/>
      <c r="O71" s="187"/>
      <c r="P71" s="187"/>
      <c r="Q71" s="186"/>
      <c r="R71" s="187"/>
      <c r="S71" s="187"/>
      <c r="T71" s="186"/>
      <c r="U71" s="187"/>
      <c r="V71" s="187"/>
      <c r="W71" s="186"/>
      <c r="X71" s="187"/>
      <c r="Y71" s="187"/>
      <c r="Z71" s="187"/>
      <c r="AA71" s="186"/>
      <c r="AB71" s="188"/>
      <c r="AC71" s="189"/>
      <c r="AD71" s="452" t="s">
        <v>31</v>
      </c>
      <c r="AE71" s="198"/>
    </row>
    <row r="72" spans="1:31" ht="18" customHeight="1">
      <c r="A72" s="239"/>
      <c r="B72" s="240"/>
      <c r="C72" s="240"/>
      <c r="D72" s="240"/>
      <c r="E72" s="240"/>
      <c r="F72" s="240"/>
      <c r="G72" s="241"/>
      <c r="H72" s="190"/>
      <c r="I72" s="191">
        <v>457</v>
      </c>
      <c r="J72" s="191"/>
      <c r="K72" s="190"/>
      <c r="L72" s="191">
        <v>457</v>
      </c>
      <c r="M72" s="191"/>
      <c r="N72" s="190"/>
      <c r="O72" s="191">
        <v>67</v>
      </c>
      <c r="P72" s="191"/>
      <c r="Q72" s="190"/>
      <c r="R72" s="191">
        <f>+L72+O72</f>
        <v>524</v>
      </c>
      <c r="S72" s="191"/>
      <c r="T72" s="190"/>
      <c r="U72" s="191">
        <v>0</v>
      </c>
      <c r="V72" s="191"/>
      <c r="W72" s="190"/>
      <c r="X72" s="191"/>
      <c r="Y72" s="191"/>
      <c r="Z72" s="191"/>
      <c r="AA72" s="190"/>
      <c r="AB72" s="191">
        <f>U72+R72</f>
        <v>524</v>
      </c>
      <c r="AC72" s="169"/>
      <c r="AD72" s="452" t="s">
        <v>31</v>
      </c>
      <c r="AE72" s="198"/>
    </row>
    <row r="73" spans="1:31" ht="18" customHeight="1">
      <c r="A73" s="242" t="s">
        <v>18</v>
      </c>
      <c r="B73" s="243"/>
      <c r="C73" s="243"/>
      <c r="D73" s="243"/>
      <c r="E73" s="243"/>
      <c r="F73" s="243"/>
      <c r="G73" s="244"/>
      <c r="H73" s="179"/>
      <c r="I73" s="180">
        <f>+I70+I72</f>
        <v>4607</v>
      </c>
      <c r="J73" s="180"/>
      <c r="K73" s="179"/>
      <c r="L73" s="180">
        <f>+L70+L72</f>
        <v>4572</v>
      </c>
      <c r="M73" s="180"/>
      <c r="N73" s="179"/>
      <c r="O73" s="180">
        <f>+O70+O72</f>
        <v>343</v>
      </c>
      <c r="P73" s="180"/>
      <c r="Q73" s="179"/>
      <c r="R73" s="180">
        <f>+R70+R72</f>
        <v>4915</v>
      </c>
      <c r="S73" s="180"/>
      <c r="T73" s="179"/>
      <c r="U73" s="180">
        <f>+U70+U72</f>
        <v>5</v>
      </c>
      <c r="V73" s="180"/>
      <c r="W73" s="179"/>
      <c r="X73" s="180">
        <f>+X70+X72</f>
        <v>0</v>
      </c>
      <c r="Y73" s="180"/>
      <c r="Z73" s="180"/>
      <c r="AA73" s="179"/>
      <c r="AB73" s="180">
        <f>+AB70+AB72</f>
        <v>4920</v>
      </c>
      <c r="AC73" s="163"/>
      <c r="AD73" s="452" t="s">
        <v>31</v>
      </c>
      <c r="AE73" s="198"/>
    </row>
    <row r="74" spans="1:31" ht="18" customHeight="1">
      <c r="A74" s="252" t="s">
        <v>16</v>
      </c>
      <c r="B74" s="253"/>
      <c r="C74" s="253"/>
      <c r="D74" s="253"/>
      <c r="E74" s="253"/>
      <c r="F74" s="253"/>
      <c r="G74" s="254"/>
      <c r="H74" s="186"/>
      <c r="I74" s="187"/>
      <c r="J74" s="187"/>
      <c r="K74" s="186"/>
      <c r="L74" s="187"/>
      <c r="M74" s="187"/>
      <c r="N74" s="186"/>
      <c r="O74" s="187"/>
      <c r="P74" s="187"/>
      <c r="Q74" s="186"/>
      <c r="R74" s="187"/>
      <c r="S74" s="187"/>
      <c r="T74" s="186"/>
      <c r="U74" s="187"/>
      <c r="V74" s="187"/>
      <c r="W74" s="186"/>
      <c r="X74" s="187"/>
      <c r="Y74" s="187"/>
      <c r="Z74" s="187"/>
      <c r="AA74" s="186"/>
      <c r="AB74" s="188"/>
      <c r="AC74" s="189"/>
      <c r="AD74" s="452" t="s">
        <v>31</v>
      </c>
      <c r="AE74" s="198"/>
    </row>
    <row r="75" spans="1:31" ht="18" customHeight="1">
      <c r="A75" s="255"/>
      <c r="B75" s="256"/>
      <c r="C75" s="256"/>
      <c r="D75" s="256"/>
      <c r="E75" s="256"/>
      <c r="F75" s="256"/>
      <c r="G75" s="257"/>
      <c r="H75" s="179"/>
      <c r="I75" s="180"/>
      <c r="J75" s="180"/>
      <c r="K75" s="179"/>
      <c r="L75" s="180"/>
      <c r="M75" s="180"/>
      <c r="N75" s="179"/>
      <c r="O75" s="180"/>
      <c r="P75" s="180"/>
      <c r="Q75" s="179"/>
      <c r="R75" s="180"/>
      <c r="S75" s="180"/>
      <c r="T75" s="179"/>
      <c r="U75" s="180"/>
      <c r="V75" s="180"/>
      <c r="W75" s="179"/>
      <c r="X75" s="180"/>
      <c r="Y75" s="180"/>
      <c r="Z75" s="180"/>
      <c r="AA75" s="179"/>
      <c r="AB75" s="180"/>
      <c r="AC75" s="163"/>
      <c r="AD75" s="452" t="s">
        <v>31</v>
      </c>
      <c r="AE75" s="198"/>
    </row>
    <row r="76" spans="1:31" ht="18" customHeight="1">
      <c r="A76" s="233" t="s">
        <v>5</v>
      </c>
      <c r="B76" s="234"/>
      <c r="C76" s="234"/>
      <c r="D76" s="234"/>
      <c r="E76" s="234"/>
      <c r="F76" s="234"/>
      <c r="G76" s="235"/>
      <c r="H76" s="179"/>
      <c r="I76" s="180"/>
      <c r="J76" s="180"/>
      <c r="K76" s="179"/>
      <c r="L76" s="180"/>
      <c r="M76" s="180"/>
      <c r="N76" s="179"/>
      <c r="O76" s="180">
        <v>0</v>
      </c>
      <c r="P76" s="180"/>
      <c r="Q76" s="179"/>
      <c r="R76" s="180"/>
      <c r="S76" s="180"/>
      <c r="T76" s="179"/>
      <c r="U76" s="180">
        <v>0</v>
      </c>
      <c r="V76" s="180"/>
      <c r="W76" s="179"/>
      <c r="X76" s="180">
        <v>0</v>
      </c>
      <c r="Y76" s="180"/>
      <c r="Z76" s="180"/>
      <c r="AA76" s="179"/>
      <c r="AB76" s="180"/>
      <c r="AC76" s="163"/>
      <c r="AD76" s="452" t="s">
        <v>31</v>
      </c>
      <c r="AE76" s="198"/>
    </row>
    <row r="77" spans="1:31" ht="18" customHeight="1">
      <c r="A77" s="261" t="s">
        <v>6</v>
      </c>
      <c r="B77" s="262"/>
      <c r="C77" s="262"/>
      <c r="D77" s="262"/>
      <c r="E77" s="262"/>
      <c r="F77" s="262"/>
      <c r="G77" s="263"/>
      <c r="H77" s="190"/>
      <c r="I77" s="191"/>
      <c r="J77" s="191"/>
      <c r="K77" s="190"/>
      <c r="L77" s="191"/>
      <c r="M77" s="191"/>
      <c r="N77" s="190"/>
      <c r="O77" s="191">
        <v>0</v>
      </c>
      <c r="P77" s="191"/>
      <c r="Q77" s="190"/>
      <c r="R77" s="191"/>
      <c r="S77" s="191"/>
      <c r="T77" s="190"/>
      <c r="U77" s="191">
        <v>0</v>
      </c>
      <c r="V77" s="191"/>
      <c r="W77" s="190"/>
      <c r="X77" s="191">
        <v>0</v>
      </c>
      <c r="Y77" s="191"/>
      <c r="Z77" s="191"/>
      <c r="AA77" s="190"/>
      <c r="AB77" s="191"/>
      <c r="AC77" s="169"/>
      <c r="AD77" s="452" t="s">
        <v>31</v>
      </c>
      <c r="AE77" s="198"/>
    </row>
    <row r="78" spans="1:31" ht="18" customHeight="1">
      <c r="A78" s="258" t="s">
        <v>17</v>
      </c>
      <c r="B78" s="259"/>
      <c r="C78" s="259"/>
      <c r="D78" s="259"/>
      <c r="E78" s="259"/>
      <c r="F78" s="259"/>
      <c r="G78" s="260"/>
      <c r="H78" s="190"/>
      <c r="I78" s="191">
        <f>I77+I76+I73</f>
        <v>4607</v>
      </c>
      <c r="J78" s="191"/>
      <c r="K78" s="190"/>
      <c r="L78" s="191">
        <f>L77+L76+L73</f>
        <v>4572</v>
      </c>
      <c r="M78" s="191"/>
      <c r="N78" s="190"/>
      <c r="O78" s="191">
        <f>O77+O76+O73</f>
        <v>343</v>
      </c>
      <c r="P78" s="191"/>
      <c r="Q78" s="190"/>
      <c r="R78" s="191">
        <f>R77+R76+R73</f>
        <v>4915</v>
      </c>
      <c r="S78" s="191"/>
      <c r="T78" s="190"/>
      <c r="U78" s="191">
        <f>U77+U76+U73</f>
        <v>5</v>
      </c>
      <c r="V78" s="191"/>
      <c r="W78" s="190"/>
      <c r="X78" s="191">
        <f>X77+X76+X73</f>
        <v>0</v>
      </c>
      <c r="Y78" s="191"/>
      <c r="Z78" s="191"/>
      <c r="AA78" s="190"/>
      <c r="AB78" s="191">
        <f>AB77+AB76+AB73</f>
        <v>4920</v>
      </c>
      <c r="AC78" s="169"/>
      <c r="AD78" s="452" t="s">
        <v>31</v>
      </c>
      <c r="AE78" s="198"/>
    </row>
    <row r="79" spans="1:31" ht="18" customHeight="1">
      <c r="A79" s="231" t="s">
        <v>45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452" t="s">
        <v>31</v>
      </c>
      <c r="AE79" s="198"/>
    </row>
    <row r="80" spans="1:31" ht="18" customHeight="1">
      <c r="A80" s="231" t="s">
        <v>45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192" t="s">
        <v>45</v>
      </c>
      <c r="AD80" s="452" t="s">
        <v>31</v>
      </c>
      <c r="AE80" s="198"/>
    </row>
    <row r="81" spans="1:31" ht="18" customHeight="1">
      <c r="A81" s="452" t="s">
        <v>45</v>
      </c>
      <c r="B81" s="198"/>
      <c r="C81" s="202"/>
      <c r="D81" s="202"/>
      <c r="E81" s="202"/>
      <c r="F81" s="202"/>
      <c r="G81" s="19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27"/>
      <c r="AE81" s="198"/>
    </row>
    <row r="82" spans="1:31" ht="18" customHeight="1">
      <c r="A82" s="198"/>
      <c r="B82" s="198"/>
      <c r="C82" s="202"/>
      <c r="D82" s="202"/>
      <c r="E82" s="202"/>
      <c r="F82" s="202"/>
      <c r="G82" s="19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27"/>
      <c r="AE82" s="198"/>
    </row>
    <row r="83" spans="1:29" ht="18" customHeight="1">
      <c r="A83" s="3" t="s">
        <v>27</v>
      </c>
      <c r="C83" s="4"/>
      <c r="D83" s="4"/>
      <c r="E83" s="4"/>
      <c r="F83" s="4"/>
      <c r="AC83" s="27"/>
    </row>
    <row r="84" spans="3:29" ht="18" customHeight="1">
      <c r="C84" s="4"/>
      <c r="D84" s="4"/>
      <c r="E84" s="4"/>
      <c r="F84" s="4"/>
      <c r="AC84" s="27"/>
    </row>
    <row r="85" ht="15.75">
      <c r="AC85" s="27"/>
    </row>
    <row r="86" ht="15.75">
      <c r="AC86" s="27"/>
    </row>
    <row r="87" spans="27:29" ht="15.75">
      <c r="AA87" s="20"/>
      <c r="AB87" s="20"/>
      <c r="AC87" s="29"/>
    </row>
  </sheetData>
  <sheetProtection/>
  <mergeCells count="68">
    <mergeCell ref="A40:Y40"/>
    <mergeCell ref="A43:Y43"/>
    <mergeCell ref="A48:AC48"/>
    <mergeCell ref="A38:Y38"/>
    <mergeCell ref="A37:Y37"/>
    <mergeCell ref="A39:Y39"/>
    <mergeCell ref="A31:Y31"/>
    <mergeCell ref="A36:Y36"/>
    <mergeCell ref="A34:Y34"/>
    <mergeCell ref="A3:AC3"/>
    <mergeCell ref="A4:AC4"/>
    <mergeCell ref="A5:AC5"/>
    <mergeCell ref="A6:AC6"/>
    <mergeCell ref="AC10:AC11"/>
    <mergeCell ref="A14:Y14"/>
    <mergeCell ref="A7:AC7"/>
    <mergeCell ref="A70:G70"/>
    <mergeCell ref="A68:G68"/>
    <mergeCell ref="A41:Y41"/>
    <mergeCell ref="A44:Y44"/>
    <mergeCell ref="A42:Y42"/>
    <mergeCell ref="A60:G60"/>
    <mergeCell ref="A49:AC49"/>
    <mergeCell ref="A57:G59"/>
    <mergeCell ref="H57:J58"/>
    <mergeCell ref="K57:M58"/>
    <mergeCell ref="AA9:AC9"/>
    <mergeCell ref="AA10:AA11"/>
    <mergeCell ref="AB10:AB11"/>
    <mergeCell ref="A25:Y25"/>
    <mergeCell ref="A15:Y15"/>
    <mergeCell ref="A16:Y16"/>
    <mergeCell ref="A12:Y12"/>
    <mergeCell ref="A13:Y13"/>
    <mergeCell ref="A17:Y17"/>
    <mergeCell ref="A18:Y18"/>
    <mergeCell ref="A23:H23"/>
    <mergeCell ref="A24:H24"/>
    <mergeCell ref="A19:C19"/>
    <mergeCell ref="A27:Y27"/>
    <mergeCell ref="A26:Y26"/>
    <mergeCell ref="A30:Y30"/>
    <mergeCell ref="A35:Y35"/>
    <mergeCell ref="A33:Y33"/>
    <mergeCell ref="A29:Y29"/>
    <mergeCell ref="A28:Y28"/>
    <mergeCell ref="A74:G75"/>
    <mergeCell ref="A78:G78"/>
    <mergeCell ref="A77:G77"/>
    <mergeCell ref="A64:G64"/>
    <mergeCell ref="A65:G65"/>
    <mergeCell ref="A62:G62"/>
    <mergeCell ref="A79:AC79"/>
    <mergeCell ref="A76:G76"/>
    <mergeCell ref="A80:AB80"/>
    <mergeCell ref="A71:G72"/>
    <mergeCell ref="A73:G73"/>
    <mergeCell ref="AA57:AC58"/>
    <mergeCell ref="A66:G66"/>
    <mergeCell ref="A67:G67"/>
    <mergeCell ref="A69:G69"/>
    <mergeCell ref="A63:G63"/>
    <mergeCell ref="N57:P58"/>
    <mergeCell ref="Q57:S58"/>
    <mergeCell ref="T57:V58"/>
    <mergeCell ref="A50:AC50"/>
    <mergeCell ref="W57:Y58"/>
    <mergeCell ref="A51:AC51"/>
  </mergeCells>
  <printOptions horizontalCentered="1"/>
  <pageMargins left="0.25" right="0.25" top="0.5" bottom="0.5" header="0" footer="0"/>
  <pageSetup firstPageNumber="8" useFirstPageNumber="1" fitToHeight="2" horizontalDpi="300" verticalDpi="300" orientation="landscape" scale="47" r:id="rId1"/>
  <headerFooter alignWithMargins="0">
    <oddFooter>&amp;C&amp;"Times New Roman,Regular"Exhibit B - Summary of Requirements</oddFooter>
  </headerFooter>
  <rowBreaks count="1" manualBreakCount="1">
    <brk id="4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56"/>
  <sheetViews>
    <sheetView showGridLines="0" showOutlineSymbols="0" view="pageBreakPreview" zoomScale="60" zoomScaleNormal="60" zoomScalePageLayoutView="0" workbookViewId="0" topLeftCell="A1">
      <selection activeCell="A81" sqref="A81"/>
    </sheetView>
  </sheetViews>
  <sheetFormatPr defaultColWidth="9.6640625" defaultRowHeight="15"/>
  <cols>
    <col min="1" max="1" width="3.77734375" style="7" customWidth="1"/>
    <col min="2" max="2" width="28.3359375" style="7" customWidth="1"/>
    <col min="3" max="3" width="8.21484375" style="7" bestFit="1" customWidth="1"/>
    <col min="4" max="4" width="7.5546875" style="7" bestFit="1" customWidth="1"/>
    <col min="5" max="5" width="12.10546875" style="7" bestFit="1" customWidth="1"/>
    <col min="6" max="6" width="7.6640625" style="7" bestFit="1" customWidth="1"/>
    <col min="7" max="7" width="6.99609375" style="7" bestFit="1" customWidth="1"/>
    <col min="8" max="8" width="10.88671875" style="7" bestFit="1" customWidth="1"/>
    <col min="9" max="9" width="7.6640625" style="7" bestFit="1" customWidth="1"/>
    <col min="10" max="10" width="6.99609375" style="7" bestFit="1" customWidth="1"/>
    <col min="11" max="11" width="10.88671875" style="7" bestFit="1" customWidth="1"/>
    <col min="12" max="12" width="7.6640625" style="7" bestFit="1" customWidth="1"/>
    <col min="13" max="13" width="6.99609375" style="7" bestFit="1" customWidth="1"/>
    <col min="14" max="14" width="10.88671875" style="7" bestFit="1" customWidth="1"/>
    <col min="15" max="15" width="7.6640625" style="7" bestFit="1" customWidth="1"/>
    <col min="16" max="16" width="6.99609375" style="7" bestFit="1" customWidth="1"/>
    <col min="17" max="17" width="10.88671875" style="7" bestFit="1" customWidth="1"/>
    <col min="18" max="18" width="12.88671875" style="7" bestFit="1" customWidth="1"/>
    <col min="19" max="19" width="14.5546875" style="7" bestFit="1" customWidth="1"/>
    <col min="20" max="20" width="8.21484375" style="7" bestFit="1" customWidth="1"/>
    <col min="21" max="21" width="7.88671875" style="26" bestFit="1" customWidth="1"/>
    <col min="22" max="22" width="12.10546875" style="7" bestFit="1" customWidth="1"/>
    <col min="23" max="23" width="9.6640625" style="454" customWidth="1"/>
    <col min="24" max="16384" width="9.6640625" style="7" customWidth="1"/>
  </cols>
  <sheetData>
    <row r="1" spans="1:24" ht="15.7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452" t="s">
        <v>31</v>
      </c>
      <c r="X1" s="203"/>
    </row>
    <row r="2" spans="1:24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52" t="s">
        <v>31</v>
      </c>
      <c r="X2" s="203"/>
    </row>
    <row r="3" spans="1:24" ht="15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452" t="s">
        <v>31</v>
      </c>
      <c r="X3" s="203"/>
    </row>
    <row r="4" spans="1:24" ht="15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452" t="s">
        <v>31</v>
      </c>
      <c r="X4" s="203"/>
    </row>
    <row r="5" spans="1:24" ht="15.7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452" t="s">
        <v>31</v>
      </c>
      <c r="X5" s="203"/>
    </row>
    <row r="6" spans="1:24" ht="20.25">
      <c r="A6" s="335" t="s">
        <v>151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452" t="s">
        <v>31</v>
      </c>
      <c r="X6" s="203"/>
    </row>
    <row r="7" spans="1:2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52" t="s">
        <v>31</v>
      </c>
      <c r="X7" s="203"/>
    </row>
    <row r="8" spans="1:24" ht="18.75">
      <c r="A8" s="336" t="s">
        <v>131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452" t="s">
        <v>31</v>
      </c>
      <c r="X8" s="203"/>
    </row>
    <row r="9" spans="1:24" ht="16.5">
      <c r="A9" s="338" t="s">
        <v>32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452" t="s">
        <v>31</v>
      </c>
      <c r="X9" s="203"/>
    </row>
    <row r="10" spans="1:24" ht="16.5">
      <c r="A10" s="338" t="s">
        <v>14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452" t="s">
        <v>31</v>
      </c>
      <c r="X10" s="203"/>
    </row>
    <row r="11" spans="1:24" ht="15.75">
      <c r="A11" s="340" t="s">
        <v>13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452" t="s">
        <v>31</v>
      </c>
      <c r="X11" s="203"/>
    </row>
    <row r="12" spans="1:24" ht="15.75">
      <c r="A12" s="1"/>
      <c r="B12" s="1"/>
      <c r="C12" s="1"/>
      <c r="D12" s="1"/>
      <c r="E12" s="1"/>
      <c r="F12" s="1"/>
      <c r="G12" s="1"/>
      <c r="H12" s="1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1"/>
      <c r="U12" s="1"/>
      <c r="V12" s="1"/>
      <c r="W12" s="452" t="s">
        <v>31</v>
      </c>
      <c r="X12" s="203"/>
    </row>
    <row r="13" spans="1:24" ht="15.75">
      <c r="A13" s="1"/>
      <c r="B13" s="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4"/>
      <c r="S13" s="204"/>
      <c r="T13" s="9"/>
      <c r="U13" s="8"/>
      <c r="V13" s="8"/>
      <c r="W13" s="452" t="s">
        <v>31</v>
      </c>
      <c r="X13" s="203"/>
    </row>
    <row r="14" spans="1:24" ht="15.75" customHeight="1">
      <c r="A14" s="14"/>
      <c r="B14" s="15"/>
      <c r="C14" s="321" t="s">
        <v>184</v>
      </c>
      <c r="D14" s="322"/>
      <c r="E14" s="323"/>
      <c r="F14" s="197"/>
      <c r="G14" s="197"/>
      <c r="H14" s="197"/>
      <c r="I14" s="329" t="s">
        <v>23</v>
      </c>
      <c r="J14" s="330"/>
      <c r="K14" s="331"/>
      <c r="L14" s="321" t="s">
        <v>44</v>
      </c>
      <c r="M14" s="322"/>
      <c r="N14" s="323"/>
      <c r="O14" s="321" t="s">
        <v>12</v>
      </c>
      <c r="P14" s="322"/>
      <c r="Q14" s="322"/>
      <c r="R14" s="205"/>
      <c r="S14" s="205"/>
      <c r="T14" s="321" t="s">
        <v>132</v>
      </c>
      <c r="U14" s="322"/>
      <c r="V14" s="323"/>
      <c r="W14" s="452" t="s">
        <v>31</v>
      </c>
      <c r="X14" s="203"/>
    </row>
    <row r="15" spans="1:24" ht="15.75" customHeight="1">
      <c r="A15" s="13"/>
      <c r="B15" s="2"/>
      <c r="C15" s="324"/>
      <c r="D15" s="325"/>
      <c r="E15" s="326"/>
      <c r="F15" s="341" t="s">
        <v>185</v>
      </c>
      <c r="G15" s="342"/>
      <c r="H15" s="343"/>
      <c r="I15" s="332"/>
      <c r="J15" s="333"/>
      <c r="K15" s="334"/>
      <c r="L15" s="324"/>
      <c r="M15" s="325"/>
      <c r="N15" s="326"/>
      <c r="O15" s="324"/>
      <c r="P15" s="325"/>
      <c r="Q15" s="325"/>
      <c r="R15" s="206" t="s">
        <v>186</v>
      </c>
      <c r="S15" s="206" t="s">
        <v>187</v>
      </c>
      <c r="T15" s="324"/>
      <c r="U15" s="325"/>
      <c r="V15" s="326"/>
      <c r="W15" s="452" t="s">
        <v>31</v>
      </c>
      <c r="X15" s="203"/>
    </row>
    <row r="16" spans="1:24" ht="16.5" thickBot="1">
      <c r="A16" s="17" t="s">
        <v>2</v>
      </c>
      <c r="B16" s="21"/>
      <c r="C16" s="18" t="s">
        <v>26</v>
      </c>
      <c r="D16" s="16" t="s">
        <v>3</v>
      </c>
      <c r="E16" s="16" t="s">
        <v>28</v>
      </c>
      <c r="F16" s="18" t="s">
        <v>26</v>
      </c>
      <c r="G16" s="16" t="s">
        <v>3</v>
      </c>
      <c r="H16" s="16" t="s">
        <v>28</v>
      </c>
      <c r="I16" s="18" t="s">
        <v>26</v>
      </c>
      <c r="J16" s="16" t="s">
        <v>3</v>
      </c>
      <c r="K16" s="16" t="s">
        <v>28</v>
      </c>
      <c r="L16" s="18" t="s">
        <v>26</v>
      </c>
      <c r="M16" s="16" t="s">
        <v>3</v>
      </c>
      <c r="N16" s="16" t="s">
        <v>28</v>
      </c>
      <c r="O16" s="18" t="s">
        <v>26</v>
      </c>
      <c r="P16" s="16" t="s">
        <v>3</v>
      </c>
      <c r="Q16" s="16" t="s">
        <v>28</v>
      </c>
      <c r="R16" s="18" t="s">
        <v>28</v>
      </c>
      <c r="S16" s="18" t="s">
        <v>28</v>
      </c>
      <c r="T16" s="18" t="s">
        <v>26</v>
      </c>
      <c r="U16" s="16" t="s">
        <v>3</v>
      </c>
      <c r="V16" s="19" t="s">
        <v>28</v>
      </c>
      <c r="W16" s="452" t="s">
        <v>31</v>
      </c>
      <c r="X16" s="203"/>
    </row>
    <row r="17" spans="1:24" ht="15.75">
      <c r="A17" s="327" t="s">
        <v>200</v>
      </c>
      <c r="B17" s="328"/>
      <c r="C17" s="23" t="s">
        <v>27</v>
      </c>
      <c r="D17" s="24"/>
      <c r="E17" s="24"/>
      <c r="F17" s="23"/>
      <c r="G17" s="24"/>
      <c r="H17" s="24"/>
      <c r="I17" s="23"/>
      <c r="J17" s="24"/>
      <c r="K17" s="24"/>
      <c r="L17" s="23"/>
      <c r="M17" s="24"/>
      <c r="N17" s="24"/>
      <c r="O17" s="23"/>
      <c r="P17" s="24"/>
      <c r="Q17" s="24"/>
      <c r="R17" s="207"/>
      <c r="S17" s="208"/>
      <c r="T17" s="23" t="s">
        <v>27</v>
      </c>
      <c r="U17" s="24" t="s">
        <v>27</v>
      </c>
      <c r="V17" s="25" t="s">
        <v>27</v>
      </c>
      <c r="W17" s="452" t="s">
        <v>31</v>
      </c>
      <c r="X17" s="203"/>
    </row>
    <row r="18" spans="1:24" ht="15.75">
      <c r="A18" s="319" t="s">
        <v>201</v>
      </c>
      <c r="B18" s="320"/>
      <c r="C18" s="32">
        <v>48</v>
      </c>
      <c r="D18" s="33">
        <v>49</v>
      </c>
      <c r="E18" s="45">
        <v>10809</v>
      </c>
      <c r="F18" s="32">
        <v>0</v>
      </c>
      <c r="G18" s="33">
        <v>0</v>
      </c>
      <c r="H18" s="45">
        <v>0</v>
      </c>
      <c r="I18" s="32">
        <v>0</v>
      </c>
      <c r="J18" s="33">
        <v>0</v>
      </c>
      <c r="K18" s="45">
        <v>0</v>
      </c>
      <c r="L18" s="32">
        <v>0</v>
      </c>
      <c r="M18" s="33">
        <v>0</v>
      </c>
      <c r="N18" s="45">
        <v>0</v>
      </c>
      <c r="O18" s="32">
        <v>0</v>
      </c>
      <c r="P18" s="33">
        <v>0</v>
      </c>
      <c r="Q18" s="45">
        <v>0</v>
      </c>
      <c r="R18" s="209">
        <v>0</v>
      </c>
      <c r="S18" s="209">
        <v>0</v>
      </c>
      <c r="T18" s="32">
        <f>C18+I18+L18+O18</f>
        <v>48</v>
      </c>
      <c r="U18" s="33">
        <f>D18+J18+M18+P18</f>
        <v>49</v>
      </c>
      <c r="V18" s="34">
        <f>E18+K18+N18+Q18+R18+S18</f>
        <v>10809</v>
      </c>
      <c r="W18" s="452" t="s">
        <v>31</v>
      </c>
      <c r="X18" s="203"/>
    </row>
    <row r="19" spans="1:24" ht="15.75">
      <c r="A19" s="319" t="s">
        <v>37</v>
      </c>
      <c r="B19" s="320"/>
      <c r="C19" s="32">
        <v>639</v>
      </c>
      <c r="D19" s="33">
        <v>582</v>
      </c>
      <c r="E19" s="33">
        <v>105877</v>
      </c>
      <c r="F19" s="32">
        <v>0</v>
      </c>
      <c r="G19" s="33">
        <v>0</v>
      </c>
      <c r="H19" s="33">
        <v>0</v>
      </c>
      <c r="I19" s="32">
        <v>0</v>
      </c>
      <c r="J19" s="33">
        <v>0</v>
      </c>
      <c r="K19" s="33">
        <v>0</v>
      </c>
      <c r="L19" s="32">
        <v>0</v>
      </c>
      <c r="M19" s="33">
        <v>0</v>
      </c>
      <c r="N19" s="33">
        <v>0</v>
      </c>
      <c r="O19" s="32">
        <v>0</v>
      </c>
      <c r="P19" s="33">
        <v>0</v>
      </c>
      <c r="Q19" s="33">
        <v>1053</v>
      </c>
      <c r="R19" s="32">
        <v>1184</v>
      </c>
      <c r="S19" s="210">
        <v>9</v>
      </c>
      <c r="T19" s="32">
        <f aca="true" t="shared" si="0" ref="T19:U28">C19+I19+L19+O19</f>
        <v>639</v>
      </c>
      <c r="U19" s="33">
        <f t="shared" si="0"/>
        <v>582</v>
      </c>
      <c r="V19" s="34">
        <f aca="true" t="shared" si="1" ref="V19:V27">E19+K19+N19+Q19+R19+S19</f>
        <v>108123</v>
      </c>
      <c r="W19" s="452" t="s">
        <v>31</v>
      </c>
      <c r="X19" s="203"/>
    </row>
    <row r="20" spans="1:24" ht="15.75">
      <c r="A20" s="30" t="s">
        <v>38</v>
      </c>
      <c r="B20" s="31"/>
      <c r="C20" s="32">
        <v>751</v>
      </c>
      <c r="D20" s="33">
        <v>748</v>
      </c>
      <c r="E20" s="33">
        <v>176861</v>
      </c>
      <c r="F20" s="32">
        <v>0</v>
      </c>
      <c r="G20" s="33">
        <v>0</v>
      </c>
      <c r="H20" s="33">
        <v>0</v>
      </c>
      <c r="I20" s="32">
        <v>26</v>
      </c>
      <c r="J20" s="33">
        <v>13</v>
      </c>
      <c r="K20" s="33">
        <v>3550</v>
      </c>
      <c r="L20" s="32">
        <v>0</v>
      </c>
      <c r="M20" s="33">
        <v>0</v>
      </c>
      <c r="N20" s="33">
        <v>2381</v>
      </c>
      <c r="O20" s="32">
        <v>0</v>
      </c>
      <c r="P20" s="33">
        <v>0</v>
      </c>
      <c r="Q20" s="33">
        <v>2172</v>
      </c>
      <c r="R20" s="32">
        <v>5997</v>
      </c>
      <c r="S20" s="210">
        <v>1106</v>
      </c>
      <c r="T20" s="32">
        <f t="shared" si="0"/>
        <v>777</v>
      </c>
      <c r="U20" s="33">
        <f t="shared" si="0"/>
        <v>761</v>
      </c>
      <c r="V20" s="34">
        <f t="shared" si="1"/>
        <v>192067</v>
      </c>
      <c r="W20" s="452" t="s">
        <v>31</v>
      </c>
      <c r="X20" s="203"/>
    </row>
    <row r="21" spans="1:24" ht="15.75">
      <c r="A21" s="319" t="s">
        <v>39</v>
      </c>
      <c r="B21" s="320"/>
      <c r="C21" s="32">
        <v>1475</v>
      </c>
      <c r="D21" s="33">
        <v>1350</v>
      </c>
      <c r="E21" s="33">
        <v>287758</v>
      </c>
      <c r="F21" s="32">
        <v>0</v>
      </c>
      <c r="G21" s="33">
        <v>0</v>
      </c>
      <c r="H21" s="33">
        <v>0</v>
      </c>
      <c r="I21" s="32">
        <v>13</v>
      </c>
      <c r="J21" s="33">
        <v>12</v>
      </c>
      <c r="K21" s="33">
        <v>5312</v>
      </c>
      <c r="L21" s="32">
        <v>0</v>
      </c>
      <c r="M21" s="33">
        <v>0</v>
      </c>
      <c r="N21" s="33">
        <v>0</v>
      </c>
      <c r="O21" s="32">
        <v>0</v>
      </c>
      <c r="P21" s="33">
        <v>0</v>
      </c>
      <c r="Q21" s="33">
        <v>4079</v>
      </c>
      <c r="R21" s="32">
        <v>383</v>
      </c>
      <c r="S21" s="210">
        <v>2</v>
      </c>
      <c r="T21" s="32">
        <f t="shared" si="0"/>
        <v>1488</v>
      </c>
      <c r="U21" s="33">
        <f t="shared" si="0"/>
        <v>1362</v>
      </c>
      <c r="V21" s="34">
        <f t="shared" si="1"/>
        <v>297534</v>
      </c>
      <c r="W21" s="452" t="s">
        <v>31</v>
      </c>
      <c r="X21" s="203"/>
    </row>
    <row r="22" spans="1:24" ht="15.75">
      <c r="A22" s="319" t="s">
        <v>40</v>
      </c>
      <c r="B22" s="320"/>
      <c r="C22" s="32">
        <v>459</v>
      </c>
      <c r="D22" s="33">
        <v>507</v>
      </c>
      <c r="E22" s="33">
        <v>109785</v>
      </c>
      <c r="F22" s="32">
        <v>0</v>
      </c>
      <c r="G22" s="33">
        <v>0</v>
      </c>
      <c r="H22" s="33">
        <v>0</v>
      </c>
      <c r="I22" s="32">
        <v>10</v>
      </c>
      <c r="J22" s="33">
        <v>10</v>
      </c>
      <c r="K22" s="33">
        <v>5000</v>
      </c>
      <c r="L22" s="32">
        <v>0</v>
      </c>
      <c r="M22" s="33">
        <v>0</v>
      </c>
      <c r="N22" s="33">
        <v>0</v>
      </c>
      <c r="O22" s="32">
        <v>0</v>
      </c>
      <c r="P22" s="33">
        <v>0</v>
      </c>
      <c r="Q22" s="33">
        <v>1200</v>
      </c>
      <c r="R22" s="32">
        <v>0</v>
      </c>
      <c r="S22" s="210">
        <v>0</v>
      </c>
      <c r="T22" s="32">
        <f t="shared" si="0"/>
        <v>469</v>
      </c>
      <c r="U22" s="33">
        <f t="shared" si="0"/>
        <v>517</v>
      </c>
      <c r="V22" s="34">
        <f t="shared" si="1"/>
        <v>115985</v>
      </c>
      <c r="W22" s="452" t="s">
        <v>31</v>
      </c>
      <c r="X22" s="203"/>
    </row>
    <row r="23" spans="1:24" ht="15.75">
      <c r="A23" s="319" t="s">
        <v>41</v>
      </c>
      <c r="B23" s="320"/>
      <c r="C23" s="32">
        <v>37</v>
      </c>
      <c r="D23" s="33">
        <v>37</v>
      </c>
      <c r="E23" s="33">
        <v>7665</v>
      </c>
      <c r="F23" s="32">
        <v>0</v>
      </c>
      <c r="G23" s="33">
        <v>0</v>
      </c>
      <c r="H23" s="33">
        <v>0</v>
      </c>
      <c r="I23" s="32">
        <v>0</v>
      </c>
      <c r="J23" s="33">
        <v>0</v>
      </c>
      <c r="K23" s="33">
        <v>0</v>
      </c>
      <c r="L23" s="32">
        <v>0</v>
      </c>
      <c r="M23" s="33">
        <v>0</v>
      </c>
      <c r="N23" s="33">
        <v>0</v>
      </c>
      <c r="O23" s="32">
        <v>0</v>
      </c>
      <c r="P23" s="33">
        <v>0</v>
      </c>
      <c r="Q23" s="33">
        <v>0</v>
      </c>
      <c r="R23" s="32">
        <v>0</v>
      </c>
      <c r="S23" s="210">
        <v>0</v>
      </c>
      <c r="T23" s="32">
        <f t="shared" si="0"/>
        <v>37</v>
      </c>
      <c r="U23" s="33">
        <f t="shared" si="0"/>
        <v>37</v>
      </c>
      <c r="V23" s="34">
        <f t="shared" si="1"/>
        <v>7665</v>
      </c>
      <c r="W23" s="452" t="s">
        <v>31</v>
      </c>
      <c r="X23" s="203"/>
    </row>
    <row r="24" spans="1:24" ht="15.75">
      <c r="A24" s="319" t="s">
        <v>33</v>
      </c>
      <c r="B24" s="320"/>
      <c r="C24" s="32">
        <v>815</v>
      </c>
      <c r="D24" s="33">
        <v>766</v>
      </c>
      <c r="E24" s="33">
        <v>145449</v>
      </c>
      <c r="F24" s="32">
        <v>0</v>
      </c>
      <c r="G24" s="33">
        <v>0</v>
      </c>
      <c r="H24" s="33">
        <v>0</v>
      </c>
      <c r="I24" s="32">
        <v>0</v>
      </c>
      <c r="J24" s="33">
        <v>0</v>
      </c>
      <c r="K24" s="33">
        <v>0</v>
      </c>
      <c r="L24" s="32">
        <v>0</v>
      </c>
      <c r="M24" s="33">
        <v>0</v>
      </c>
      <c r="N24" s="33">
        <v>0</v>
      </c>
      <c r="O24" s="32">
        <v>0</v>
      </c>
      <c r="P24" s="33">
        <v>0</v>
      </c>
      <c r="Q24" s="33">
        <v>0</v>
      </c>
      <c r="R24" s="32">
        <v>0</v>
      </c>
      <c r="S24" s="210">
        <v>0</v>
      </c>
      <c r="T24" s="32">
        <f t="shared" si="0"/>
        <v>815</v>
      </c>
      <c r="U24" s="33">
        <f t="shared" si="0"/>
        <v>766</v>
      </c>
      <c r="V24" s="34">
        <f t="shared" si="1"/>
        <v>145449</v>
      </c>
      <c r="W24" s="452" t="s">
        <v>31</v>
      </c>
      <c r="X24" s="203"/>
    </row>
    <row r="25" spans="1:24" ht="15.75">
      <c r="A25" s="319" t="s">
        <v>9</v>
      </c>
      <c r="B25" s="320"/>
      <c r="C25" s="32">
        <v>77</v>
      </c>
      <c r="D25" s="33">
        <v>73</v>
      </c>
      <c r="E25" s="33">
        <v>30091</v>
      </c>
      <c r="F25" s="32">
        <v>0</v>
      </c>
      <c r="G25" s="33">
        <v>0</v>
      </c>
      <c r="H25" s="33">
        <v>0</v>
      </c>
      <c r="I25" s="32">
        <v>0</v>
      </c>
      <c r="J25" s="33">
        <v>0</v>
      </c>
      <c r="K25" s="33">
        <v>0</v>
      </c>
      <c r="L25" s="32">
        <v>0</v>
      </c>
      <c r="M25" s="33">
        <v>0</v>
      </c>
      <c r="N25" s="33">
        <v>0</v>
      </c>
      <c r="O25" s="32">
        <v>0</v>
      </c>
      <c r="P25" s="33">
        <v>0</v>
      </c>
      <c r="Q25" s="33">
        <v>0</v>
      </c>
      <c r="R25" s="32">
        <v>5</v>
      </c>
      <c r="S25" s="210">
        <v>0</v>
      </c>
      <c r="T25" s="32">
        <f t="shared" si="0"/>
        <v>77</v>
      </c>
      <c r="U25" s="33">
        <f t="shared" si="0"/>
        <v>73</v>
      </c>
      <c r="V25" s="34">
        <f t="shared" si="1"/>
        <v>30096</v>
      </c>
      <c r="W25" s="452" t="s">
        <v>31</v>
      </c>
      <c r="X25" s="203"/>
    </row>
    <row r="26" spans="1:24" ht="18" customHeight="1">
      <c r="A26" s="319" t="s">
        <v>43</v>
      </c>
      <c r="B26" s="320"/>
      <c r="C26" s="32">
        <v>3</v>
      </c>
      <c r="D26" s="33">
        <v>3</v>
      </c>
      <c r="E26" s="33">
        <v>802</v>
      </c>
      <c r="F26" s="32">
        <v>0</v>
      </c>
      <c r="G26" s="33">
        <v>0</v>
      </c>
      <c r="H26" s="33">
        <v>0</v>
      </c>
      <c r="I26" s="32">
        <v>0</v>
      </c>
      <c r="J26" s="33">
        <v>0</v>
      </c>
      <c r="K26" s="33">
        <v>0</v>
      </c>
      <c r="L26" s="32">
        <v>0</v>
      </c>
      <c r="M26" s="33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210">
        <v>0</v>
      </c>
      <c r="T26" s="32">
        <f t="shared" si="0"/>
        <v>3</v>
      </c>
      <c r="U26" s="33">
        <f t="shared" si="0"/>
        <v>3</v>
      </c>
      <c r="V26" s="34">
        <f t="shared" si="1"/>
        <v>802</v>
      </c>
      <c r="W26" s="452" t="s">
        <v>31</v>
      </c>
      <c r="X26" s="203"/>
    </row>
    <row r="27" spans="1:24" ht="18" customHeight="1">
      <c r="A27" s="319" t="s">
        <v>10</v>
      </c>
      <c r="B27" s="320"/>
      <c r="C27" s="32">
        <v>0</v>
      </c>
      <c r="D27" s="33">
        <v>0</v>
      </c>
      <c r="E27" s="33">
        <v>0</v>
      </c>
      <c r="F27" s="32">
        <v>0</v>
      </c>
      <c r="G27" s="33">
        <v>0</v>
      </c>
      <c r="H27" s="33">
        <v>0</v>
      </c>
      <c r="I27" s="32">
        <v>0</v>
      </c>
      <c r="J27" s="33">
        <v>0</v>
      </c>
      <c r="K27" s="33">
        <v>0</v>
      </c>
      <c r="L27" s="32">
        <v>0</v>
      </c>
      <c r="M27" s="33">
        <v>0</v>
      </c>
      <c r="N27" s="33">
        <v>-59</v>
      </c>
      <c r="O27" s="32">
        <v>0</v>
      </c>
      <c r="P27" s="33">
        <v>0</v>
      </c>
      <c r="Q27" s="33">
        <v>0</v>
      </c>
      <c r="R27" s="32">
        <v>59</v>
      </c>
      <c r="S27" s="210">
        <v>0</v>
      </c>
      <c r="T27" s="32">
        <f t="shared" si="0"/>
        <v>0</v>
      </c>
      <c r="U27" s="33">
        <f t="shared" si="0"/>
        <v>0</v>
      </c>
      <c r="V27" s="34">
        <f t="shared" si="1"/>
        <v>0</v>
      </c>
      <c r="W27" s="452" t="s">
        <v>31</v>
      </c>
      <c r="X27" s="203"/>
    </row>
    <row r="28" spans="1:24" ht="15.75" customHeight="1">
      <c r="A28" s="319" t="s">
        <v>11</v>
      </c>
      <c r="B28" s="320"/>
      <c r="C28" s="35">
        <v>0</v>
      </c>
      <c r="D28" s="36">
        <v>0</v>
      </c>
      <c r="E28" s="36">
        <v>0</v>
      </c>
      <c r="F28" s="35">
        <v>0</v>
      </c>
      <c r="G28" s="36">
        <v>0</v>
      </c>
      <c r="H28" s="36">
        <v>0</v>
      </c>
      <c r="I28" s="35">
        <v>0</v>
      </c>
      <c r="J28" s="36">
        <v>0</v>
      </c>
      <c r="K28" s="36">
        <v>0</v>
      </c>
      <c r="L28" s="35">
        <v>0</v>
      </c>
      <c r="M28" s="36">
        <v>0</v>
      </c>
      <c r="N28" s="36">
        <v>5933</v>
      </c>
      <c r="O28" s="35">
        <v>0</v>
      </c>
      <c r="P28" s="36">
        <v>0</v>
      </c>
      <c r="Q28" s="36">
        <v>-8504</v>
      </c>
      <c r="R28" s="35">
        <v>3605</v>
      </c>
      <c r="S28" s="211">
        <v>0</v>
      </c>
      <c r="T28" s="35">
        <f t="shared" si="0"/>
        <v>0</v>
      </c>
      <c r="U28" s="36">
        <f>D28+J28+M28+P28</f>
        <v>0</v>
      </c>
      <c r="V28" s="41">
        <f>E28+K28+N28+Q28+R28+S28</f>
        <v>1034</v>
      </c>
      <c r="W28" s="452" t="s">
        <v>31</v>
      </c>
      <c r="X28" s="203"/>
    </row>
    <row r="29" spans="1:24" ht="15.75">
      <c r="A29" s="315" t="s">
        <v>30</v>
      </c>
      <c r="B29" s="316"/>
      <c r="C29" s="37">
        <f aca="true" t="shared" si="2" ref="C29:V29">SUM(C17:C28)</f>
        <v>4304</v>
      </c>
      <c r="D29" s="38">
        <f t="shared" si="2"/>
        <v>4115</v>
      </c>
      <c r="E29" s="12">
        <f t="shared" si="2"/>
        <v>875097</v>
      </c>
      <c r="F29" s="37">
        <f>SUM(F17:F28)</f>
        <v>0</v>
      </c>
      <c r="G29" s="38">
        <f>SUM(G17:G28)</f>
        <v>0</v>
      </c>
      <c r="H29" s="12">
        <f>SUM(H17:H28)</f>
        <v>0</v>
      </c>
      <c r="I29" s="37">
        <f t="shared" si="2"/>
        <v>49</v>
      </c>
      <c r="J29" s="38">
        <f t="shared" si="2"/>
        <v>35</v>
      </c>
      <c r="K29" s="12">
        <f t="shared" si="2"/>
        <v>13862</v>
      </c>
      <c r="L29" s="37">
        <f t="shared" si="2"/>
        <v>0</v>
      </c>
      <c r="M29" s="38">
        <f t="shared" si="2"/>
        <v>0</v>
      </c>
      <c r="N29" s="12">
        <f t="shared" si="2"/>
        <v>8255</v>
      </c>
      <c r="O29" s="37">
        <f t="shared" si="2"/>
        <v>0</v>
      </c>
      <c r="P29" s="38">
        <f t="shared" si="2"/>
        <v>0</v>
      </c>
      <c r="Q29" s="12">
        <f t="shared" si="2"/>
        <v>0</v>
      </c>
      <c r="R29" s="212">
        <f t="shared" si="2"/>
        <v>11233</v>
      </c>
      <c r="S29" s="212">
        <f t="shared" si="2"/>
        <v>1117</v>
      </c>
      <c r="T29" s="37">
        <f t="shared" si="2"/>
        <v>4353</v>
      </c>
      <c r="U29" s="38">
        <f t="shared" si="2"/>
        <v>4150</v>
      </c>
      <c r="V29" s="131">
        <f t="shared" si="2"/>
        <v>909564</v>
      </c>
      <c r="W29" s="452" t="s">
        <v>31</v>
      </c>
      <c r="X29" s="203"/>
    </row>
    <row r="30" spans="1:34" ht="15.75">
      <c r="A30" s="313" t="s">
        <v>19</v>
      </c>
      <c r="B30" s="314"/>
      <c r="C30" s="39"/>
      <c r="D30" s="40">
        <v>457</v>
      </c>
      <c r="E30" s="40"/>
      <c r="F30" s="39"/>
      <c r="G30" s="40"/>
      <c r="H30" s="40"/>
      <c r="I30" s="39"/>
      <c r="J30" s="40"/>
      <c r="K30" s="40"/>
      <c r="L30" s="39"/>
      <c r="M30" s="40"/>
      <c r="N30" s="40"/>
      <c r="O30" s="39"/>
      <c r="P30" s="40"/>
      <c r="Q30" s="40"/>
      <c r="R30" s="39"/>
      <c r="S30" s="213"/>
      <c r="T30" s="39"/>
      <c r="U30" s="40">
        <f>D30+G30+J30+M30+P30</f>
        <v>457</v>
      </c>
      <c r="V30" s="41"/>
      <c r="W30" s="452" t="s">
        <v>31</v>
      </c>
      <c r="X30" s="214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24" ht="15.75">
      <c r="A31" s="313" t="s">
        <v>18</v>
      </c>
      <c r="B31" s="314"/>
      <c r="C31" s="42"/>
      <c r="D31" s="43">
        <f>SUM(D29:D30)</f>
        <v>4572</v>
      </c>
      <c r="E31" s="43"/>
      <c r="F31" s="42"/>
      <c r="G31" s="43">
        <f>+G29+G30</f>
        <v>0</v>
      </c>
      <c r="H31" s="43"/>
      <c r="I31" s="42"/>
      <c r="J31" s="43">
        <f>+J29+J30</f>
        <v>35</v>
      </c>
      <c r="K31" s="43"/>
      <c r="L31" s="42"/>
      <c r="M31" s="43">
        <f>+M29+M30</f>
        <v>0</v>
      </c>
      <c r="N31" s="43"/>
      <c r="O31" s="42"/>
      <c r="P31" s="43">
        <f>+P29+P30</f>
        <v>0</v>
      </c>
      <c r="Q31" s="43"/>
      <c r="R31" s="42" t="s">
        <v>27</v>
      </c>
      <c r="S31" s="215"/>
      <c r="T31" s="42"/>
      <c r="U31" s="43">
        <f>SUM(U29:U30)</f>
        <v>4607</v>
      </c>
      <c r="V31" s="44"/>
      <c r="W31" s="452" t="s">
        <v>31</v>
      </c>
      <c r="X31" s="203"/>
    </row>
    <row r="32" spans="1:24" ht="15.75">
      <c r="A32" s="317" t="s">
        <v>20</v>
      </c>
      <c r="B32" s="318"/>
      <c r="C32" s="32"/>
      <c r="D32" s="33"/>
      <c r="E32" s="33"/>
      <c r="F32" s="32"/>
      <c r="G32" s="33"/>
      <c r="H32" s="33"/>
      <c r="I32" s="32"/>
      <c r="J32" s="33"/>
      <c r="K32" s="33"/>
      <c r="L32" s="32"/>
      <c r="M32" s="33"/>
      <c r="N32" s="33"/>
      <c r="O32" s="32"/>
      <c r="P32" s="33"/>
      <c r="Q32" s="33"/>
      <c r="R32" s="32"/>
      <c r="S32" s="210"/>
      <c r="T32" s="32"/>
      <c r="U32" s="33"/>
      <c r="V32" s="34"/>
      <c r="W32" s="452" t="s">
        <v>31</v>
      </c>
      <c r="X32" s="203"/>
    </row>
    <row r="33" spans="1:24" ht="15.75">
      <c r="A33" s="309" t="s">
        <v>5</v>
      </c>
      <c r="B33" s="310"/>
      <c r="C33" s="32"/>
      <c r="D33" s="33"/>
      <c r="E33" s="33"/>
      <c r="F33" s="32"/>
      <c r="G33" s="33"/>
      <c r="H33" s="33"/>
      <c r="I33" s="32"/>
      <c r="J33" s="33"/>
      <c r="K33" s="33"/>
      <c r="L33" s="32"/>
      <c r="M33" s="33"/>
      <c r="N33" s="33"/>
      <c r="O33" s="32"/>
      <c r="P33" s="33"/>
      <c r="Q33" s="33"/>
      <c r="R33" s="32"/>
      <c r="S33" s="210"/>
      <c r="T33" s="32"/>
      <c r="U33" s="33">
        <f>D33+G33+J33+M33+P33</f>
        <v>0</v>
      </c>
      <c r="V33" s="34"/>
      <c r="W33" s="452" t="s">
        <v>31</v>
      </c>
      <c r="X33" s="203"/>
    </row>
    <row r="34" spans="1:24" ht="15.75">
      <c r="A34" s="344" t="s">
        <v>6</v>
      </c>
      <c r="B34" s="345"/>
      <c r="C34" s="39"/>
      <c r="D34" s="40"/>
      <c r="E34" s="40"/>
      <c r="F34" s="39"/>
      <c r="G34" s="40"/>
      <c r="H34" s="40"/>
      <c r="I34" s="39"/>
      <c r="J34" s="40"/>
      <c r="K34" s="40"/>
      <c r="L34" s="39"/>
      <c r="M34" s="40"/>
      <c r="N34" s="40"/>
      <c r="O34" s="39"/>
      <c r="P34" s="40"/>
      <c r="Q34" s="40"/>
      <c r="R34" s="39"/>
      <c r="S34" s="213"/>
      <c r="T34" s="39"/>
      <c r="U34" s="40">
        <f>D34+G34+J34+M34+P34</f>
        <v>0</v>
      </c>
      <c r="V34" s="41"/>
      <c r="W34" s="452" t="s">
        <v>31</v>
      </c>
      <c r="X34" s="203"/>
    </row>
    <row r="35" spans="1:24" ht="15.75">
      <c r="A35" s="346" t="s">
        <v>21</v>
      </c>
      <c r="B35" s="314"/>
      <c r="C35" s="39"/>
      <c r="D35" s="40">
        <f>D34+D33+D31</f>
        <v>4572</v>
      </c>
      <c r="E35" s="40"/>
      <c r="F35" s="39"/>
      <c r="G35" s="40">
        <f>G34+G33+G31</f>
        <v>0</v>
      </c>
      <c r="H35" s="40"/>
      <c r="I35" s="39"/>
      <c r="J35" s="40">
        <f>J34+J33+J31</f>
        <v>35</v>
      </c>
      <c r="K35" s="40"/>
      <c r="L35" s="39"/>
      <c r="M35" s="40">
        <f>M34+M33+M31</f>
        <v>0</v>
      </c>
      <c r="N35" s="40"/>
      <c r="O35" s="39"/>
      <c r="P35" s="40">
        <f>P34+P33+P31</f>
        <v>0</v>
      </c>
      <c r="Q35" s="40"/>
      <c r="R35" s="39" t="s">
        <v>27</v>
      </c>
      <c r="S35" s="213"/>
      <c r="T35" s="39"/>
      <c r="U35" s="40">
        <f>U34+U33+U31</f>
        <v>4607</v>
      </c>
      <c r="V35" s="41"/>
      <c r="W35" s="452" t="s">
        <v>31</v>
      </c>
      <c r="X35" s="203"/>
    </row>
    <row r="36" spans="1:24" ht="15.75">
      <c r="A36" s="20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52" t="s">
        <v>31</v>
      </c>
      <c r="X36" s="203"/>
    </row>
    <row r="37" spans="1:24" ht="15.75">
      <c r="A37" s="311" t="s">
        <v>128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452" t="s">
        <v>31</v>
      </c>
      <c r="X37" s="203"/>
    </row>
    <row r="38" spans="1:24" ht="15.75">
      <c r="A38" s="311" t="s">
        <v>156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452" t="s">
        <v>31</v>
      </c>
      <c r="X38" s="203"/>
    </row>
    <row r="39" spans="1:24" ht="15.75">
      <c r="A39" s="311" t="s">
        <v>157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452" t="s">
        <v>31</v>
      </c>
      <c r="X39" s="203"/>
    </row>
    <row r="40" spans="1:24" ht="18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452" t="s">
        <v>31</v>
      </c>
      <c r="X40" s="203"/>
    </row>
    <row r="41" spans="1:24" ht="18" customHeight="1">
      <c r="A41" s="203" t="s">
        <v>133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452" t="s">
        <v>31</v>
      </c>
      <c r="X41" s="203"/>
    </row>
    <row r="42" spans="1:24" ht="18" customHeight="1">
      <c r="A42" s="311" t="s">
        <v>155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452" t="s">
        <v>31</v>
      </c>
      <c r="X42" s="203"/>
    </row>
    <row r="43" spans="1:24" ht="18" customHeight="1">
      <c r="A43" s="311" t="s">
        <v>188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452" t="s">
        <v>31</v>
      </c>
      <c r="X43" s="203"/>
    </row>
    <row r="44" spans="1:24" ht="18" customHeight="1">
      <c r="A44" s="311" t="s">
        <v>154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452" t="s">
        <v>31</v>
      </c>
      <c r="X44" s="203"/>
    </row>
    <row r="45" spans="1:24" ht="18" customHeight="1">
      <c r="A45" s="311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452" t="s">
        <v>31</v>
      </c>
      <c r="X45" s="203"/>
    </row>
    <row r="46" spans="1:24" ht="18" customHeight="1">
      <c r="A46" s="311" t="s">
        <v>129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452" t="s">
        <v>31</v>
      </c>
      <c r="X46" s="203"/>
    </row>
    <row r="47" spans="1:24" ht="14.25" customHeight="1">
      <c r="A47" s="311" t="s">
        <v>210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452" t="s">
        <v>31</v>
      </c>
      <c r="X47" s="203"/>
    </row>
    <row r="48" spans="1:24" ht="15.75">
      <c r="A48" s="311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452" t="s">
        <v>31</v>
      </c>
      <c r="X48" s="203"/>
    </row>
    <row r="49" spans="1:24" ht="15.75">
      <c r="A49" s="311" t="s">
        <v>127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452" t="s">
        <v>31</v>
      </c>
      <c r="X49" s="203"/>
    </row>
    <row r="50" spans="1:24" ht="15.75">
      <c r="A50" s="311" t="s">
        <v>153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452" t="s">
        <v>31</v>
      </c>
      <c r="X50" s="203"/>
    </row>
    <row r="51" spans="1:24" ht="15.75">
      <c r="A51" s="311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452" t="s">
        <v>31</v>
      </c>
      <c r="X51" s="203"/>
    </row>
    <row r="52" spans="1:24" ht="15.75">
      <c r="A52" s="311" t="s">
        <v>130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452" t="s">
        <v>31</v>
      </c>
      <c r="X52" s="203"/>
    </row>
    <row r="53" spans="1:24" ht="15.75">
      <c r="A53" s="311" t="s">
        <v>189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452" t="s">
        <v>31</v>
      </c>
      <c r="X53" s="203"/>
    </row>
    <row r="54" spans="1:24" ht="15.75">
      <c r="A54" s="452" t="s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"/>
      <c r="P54" s="1"/>
      <c r="Q54" s="1"/>
      <c r="R54" s="1"/>
      <c r="S54" s="1"/>
      <c r="T54" s="1"/>
      <c r="U54" s="1"/>
      <c r="V54" s="1"/>
      <c r="W54" s="453" t="s">
        <v>27</v>
      </c>
      <c r="X54" s="203"/>
    </row>
    <row r="55" spans="1:20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44">
    <mergeCell ref="A44:V44"/>
    <mergeCell ref="O14:Q15"/>
    <mergeCell ref="A18:B18"/>
    <mergeCell ref="A19:B19"/>
    <mergeCell ref="A21:B21"/>
    <mergeCell ref="A22:B22"/>
    <mergeCell ref="A25:B25"/>
    <mergeCell ref="A24:B24"/>
    <mergeCell ref="A23:B23"/>
    <mergeCell ref="A38:V38"/>
    <mergeCell ref="A39:V39"/>
    <mergeCell ref="A42:V42"/>
    <mergeCell ref="A43:V43"/>
    <mergeCell ref="A34:B34"/>
    <mergeCell ref="A37:V37"/>
    <mergeCell ref="A35:B35"/>
    <mergeCell ref="I14:K15"/>
    <mergeCell ref="A6:V6"/>
    <mergeCell ref="A8:V8"/>
    <mergeCell ref="A9:V9"/>
    <mergeCell ref="A10:V10"/>
    <mergeCell ref="A11:V11"/>
    <mergeCell ref="T14:V15"/>
    <mergeCell ref="F15:H15"/>
    <mergeCell ref="L14:N15"/>
    <mergeCell ref="A30:B30"/>
    <mergeCell ref="A29:B29"/>
    <mergeCell ref="A31:B31"/>
    <mergeCell ref="A32:B32"/>
    <mergeCell ref="A28:B28"/>
    <mergeCell ref="C14:E15"/>
    <mergeCell ref="A17:B17"/>
    <mergeCell ref="A26:B26"/>
    <mergeCell ref="A27:B27"/>
    <mergeCell ref="A33:B33"/>
    <mergeCell ref="A51:V51"/>
    <mergeCell ref="A52:V52"/>
    <mergeCell ref="A53:V53"/>
    <mergeCell ref="A45:V45"/>
    <mergeCell ref="A46:V46"/>
    <mergeCell ref="A47:V47"/>
    <mergeCell ref="A48:V48"/>
    <mergeCell ref="A49:V49"/>
    <mergeCell ref="A50:V50"/>
  </mergeCells>
  <printOptions horizontalCentered="1"/>
  <pageMargins left="0.4" right="0.38" top="0.5" bottom="0.55" header="0" footer="0"/>
  <pageSetup firstPageNumber="2" useFirstPageNumber="1" fitToHeight="1" fitToWidth="1" horizontalDpi="300" verticalDpi="300" orientation="landscape" scale="50" r:id="rId1"/>
  <headerFooter alignWithMargins="0">
    <oddFooter>&amp;C&amp;"Times New Roman,Regular"Exhibit F - Crosswalk of 2010 Availability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H53"/>
  <sheetViews>
    <sheetView showGridLines="0" showOutlineSymbols="0" view="pageBreakPreview" zoomScale="60" zoomScaleNormal="60" zoomScalePageLayoutView="0" workbookViewId="0" topLeftCell="A1">
      <selection activeCell="A81" sqref="A81"/>
    </sheetView>
  </sheetViews>
  <sheetFormatPr defaultColWidth="9.6640625" defaultRowHeight="15"/>
  <cols>
    <col min="1" max="1" width="3.77734375" style="7" customWidth="1"/>
    <col min="2" max="2" width="28.3359375" style="7" customWidth="1"/>
    <col min="3" max="3" width="8.21484375" style="7" bestFit="1" customWidth="1"/>
    <col min="4" max="4" width="7.5546875" style="7" bestFit="1" customWidth="1"/>
    <col min="5" max="5" width="12.10546875" style="7" bestFit="1" customWidth="1"/>
    <col min="6" max="6" width="5.77734375" style="7" customWidth="1"/>
    <col min="7" max="7" width="5.6640625" style="7" customWidth="1"/>
    <col min="8" max="8" width="9.77734375" style="7" customWidth="1"/>
    <col min="9" max="10" width="5.6640625" style="7" customWidth="1"/>
    <col min="11" max="11" width="9.88671875" style="7" customWidth="1"/>
    <col min="12" max="12" width="5.5546875" style="7" customWidth="1"/>
    <col min="13" max="13" width="5.6640625" style="7" customWidth="1"/>
    <col min="14" max="14" width="10.88671875" style="7" bestFit="1" customWidth="1"/>
    <col min="15" max="16" width="5.6640625" style="7" customWidth="1"/>
    <col min="17" max="17" width="9.5546875" style="7" customWidth="1"/>
    <col min="18" max="18" width="11.88671875" style="7" customWidth="1"/>
    <col min="19" max="19" width="12.77734375" style="7" customWidth="1"/>
    <col min="20" max="20" width="10.5546875" style="7" customWidth="1"/>
    <col min="21" max="21" width="7.5546875" style="199" bestFit="1" customWidth="1"/>
    <col min="22" max="22" width="12.10546875" style="7" customWidth="1"/>
    <col min="23" max="23" width="9.6640625" style="454" customWidth="1"/>
    <col min="24" max="16384" width="9.6640625" style="7" customWidth="1"/>
  </cols>
  <sheetData>
    <row r="1" spans="1:24" ht="15.7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452" t="s">
        <v>31</v>
      </c>
      <c r="X1" s="203"/>
    </row>
    <row r="2" spans="1:24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52" t="s">
        <v>31</v>
      </c>
      <c r="X2" s="203"/>
    </row>
    <row r="3" spans="1:24" ht="15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452" t="s">
        <v>31</v>
      </c>
      <c r="X3" s="203"/>
    </row>
    <row r="4" spans="1:24" ht="15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452" t="s">
        <v>31</v>
      </c>
      <c r="X4" s="203"/>
    </row>
    <row r="5" spans="1:24" ht="15.7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452" t="s">
        <v>31</v>
      </c>
      <c r="X5" s="203"/>
    </row>
    <row r="6" spans="1:24" ht="20.25">
      <c r="A6" s="335" t="s">
        <v>190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452" t="s">
        <v>31</v>
      </c>
      <c r="X6" s="203"/>
    </row>
    <row r="7" spans="1:2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52" t="s">
        <v>31</v>
      </c>
      <c r="X7" s="203"/>
    </row>
    <row r="8" spans="1:24" ht="18.75">
      <c r="A8" s="336" t="s">
        <v>191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452" t="s">
        <v>31</v>
      </c>
      <c r="X8" s="203"/>
    </row>
    <row r="9" spans="1:24" ht="16.5">
      <c r="A9" s="338" t="s">
        <v>32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452" t="s">
        <v>31</v>
      </c>
      <c r="X9" s="203"/>
    </row>
    <row r="10" spans="1:24" ht="16.5">
      <c r="A10" s="338" t="s">
        <v>14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452" t="s">
        <v>31</v>
      </c>
      <c r="X10" s="203"/>
    </row>
    <row r="11" spans="1:24" ht="15.75">
      <c r="A11" s="340" t="s">
        <v>13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452" t="s">
        <v>31</v>
      </c>
      <c r="X11" s="203"/>
    </row>
    <row r="12" spans="1:24" ht="15.75">
      <c r="A12" s="1"/>
      <c r="B12" s="1"/>
      <c r="C12" s="1"/>
      <c r="D12" s="1"/>
      <c r="E12" s="1"/>
      <c r="F12" s="1"/>
      <c r="G12" s="1"/>
      <c r="H12" s="1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1"/>
      <c r="U12" s="1"/>
      <c r="V12" s="1"/>
      <c r="W12" s="452" t="s">
        <v>31</v>
      </c>
      <c r="X12" s="203"/>
    </row>
    <row r="13" spans="1:24" ht="15.75">
      <c r="A13" s="1"/>
      <c r="B13" s="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"/>
      <c r="S13" s="1"/>
      <c r="T13" s="9"/>
      <c r="U13" s="8"/>
      <c r="V13" s="8"/>
      <c r="W13" s="452" t="s">
        <v>31</v>
      </c>
      <c r="X13" s="203"/>
    </row>
    <row r="14" spans="1:24" ht="15.75" customHeight="1">
      <c r="A14" s="14"/>
      <c r="B14" s="15"/>
      <c r="C14" s="321" t="s">
        <v>192</v>
      </c>
      <c r="D14" s="322"/>
      <c r="E14" s="323"/>
      <c r="F14" s="197"/>
      <c r="G14" s="197"/>
      <c r="H14" s="197"/>
      <c r="I14" s="329" t="s">
        <v>23</v>
      </c>
      <c r="J14" s="330"/>
      <c r="K14" s="331"/>
      <c r="L14" s="321" t="s">
        <v>44</v>
      </c>
      <c r="M14" s="322"/>
      <c r="N14" s="323"/>
      <c r="O14" s="321" t="s">
        <v>12</v>
      </c>
      <c r="P14" s="322"/>
      <c r="Q14" s="323"/>
      <c r="R14" s="205"/>
      <c r="S14" s="205"/>
      <c r="T14" s="321" t="s">
        <v>193</v>
      </c>
      <c r="U14" s="322"/>
      <c r="V14" s="323"/>
      <c r="W14" s="452" t="s">
        <v>31</v>
      </c>
      <c r="X14" s="203"/>
    </row>
    <row r="15" spans="1:24" ht="15.75" customHeight="1">
      <c r="A15" s="13"/>
      <c r="B15" s="2"/>
      <c r="C15" s="324"/>
      <c r="D15" s="325"/>
      <c r="E15" s="326"/>
      <c r="F15" s="341" t="s">
        <v>185</v>
      </c>
      <c r="G15" s="342"/>
      <c r="H15" s="343"/>
      <c r="I15" s="332"/>
      <c r="J15" s="333"/>
      <c r="K15" s="334"/>
      <c r="L15" s="324"/>
      <c r="M15" s="325"/>
      <c r="N15" s="326"/>
      <c r="O15" s="324"/>
      <c r="P15" s="325"/>
      <c r="Q15" s="326"/>
      <c r="R15" s="206" t="s">
        <v>186</v>
      </c>
      <c r="S15" s="206" t="s">
        <v>187</v>
      </c>
      <c r="T15" s="324"/>
      <c r="U15" s="325"/>
      <c r="V15" s="326"/>
      <c r="W15" s="452" t="s">
        <v>31</v>
      </c>
      <c r="X15" s="203"/>
    </row>
    <row r="16" spans="1:24" ht="16.5" thickBot="1">
      <c r="A16" s="17" t="s">
        <v>2</v>
      </c>
      <c r="B16" s="21"/>
      <c r="C16" s="18" t="s">
        <v>26</v>
      </c>
      <c r="D16" s="16" t="s">
        <v>3</v>
      </c>
      <c r="E16" s="16" t="s">
        <v>28</v>
      </c>
      <c r="F16" s="18" t="s">
        <v>26</v>
      </c>
      <c r="G16" s="16" t="s">
        <v>3</v>
      </c>
      <c r="H16" s="16" t="s">
        <v>28</v>
      </c>
      <c r="I16" s="18" t="s">
        <v>26</v>
      </c>
      <c r="J16" s="16" t="s">
        <v>3</v>
      </c>
      <c r="K16" s="16" t="s">
        <v>28</v>
      </c>
      <c r="L16" s="18" t="s">
        <v>26</v>
      </c>
      <c r="M16" s="16" t="s">
        <v>3</v>
      </c>
      <c r="N16" s="16" t="s">
        <v>28</v>
      </c>
      <c r="O16" s="18" t="s">
        <v>26</v>
      </c>
      <c r="P16" s="16" t="s">
        <v>3</v>
      </c>
      <c r="Q16" s="16" t="s">
        <v>28</v>
      </c>
      <c r="R16" s="18" t="s">
        <v>28</v>
      </c>
      <c r="S16" s="18" t="s">
        <v>28</v>
      </c>
      <c r="T16" s="18" t="s">
        <v>26</v>
      </c>
      <c r="U16" s="16" t="s">
        <v>3</v>
      </c>
      <c r="V16" s="19" t="s">
        <v>28</v>
      </c>
      <c r="W16" s="452" t="s">
        <v>31</v>
      </c>
      <c r="X16" s="203"/>
    </row>
    <row r="17" spans="1:24" ht="15.75">
      <c r="A17" s="327" t="s">
        <v>200</v>
      </c>
      <c r="B17" s="328"/>
      <c r="C17" s="23" t="s">
        <v>27</v>
      </c>
      <c r="D17" s="24"/>
      <c r="E17" s="24"/>
      <c r="F17" s="23"/>
      <c r="G17" s="24"/>
      <c r="H17" s="24"/>
      <c r="I17" s="23"/>
      <c r="J17" s="24"/>
      <c r="K17" s="24"/>
      <c r="L17" s="23"/>
      <c r="M17" s="24"/>
      <c r="N17" s="24"/>
      <c r="O17" s="23"/>
      <c r="P17" s="24"/>
      <c r="Q17" s="24"/>
      <c r="R17" s="207"/>
      <c r="S17" s="208"/>
      <c r="T17" s="23" t="s">
        <v>27</v>
      </c>
      <c r="U17" s="24" t="s">
        <v>27</v>
      </c>
      <c r="V17" s="25" t="s">
        <v>27</v>
      </c>
      <c r="W17" s="452" t="s">
        <v>31</v>
      </c>
      <c r="X17" s="203"/>
    </row>
    <row r="18" spans="1:24" ht="15.75">
      <c r="A18" s="319" t="s">
        <v>201</v>
      </c>
      <c r="B18" s="320"/>
      <c r="C18" s="32">
        <v>48</v>
      </c>
      <c r="D18" s="33">
        <v>49</v>
      </c>
      <c r="E18" s="45">
        <v>10809</v>
      </c>
      <c r="F18" s="32">
        <v>0</v>
      </c>
      <c r="G18" s="33">
        <v>0</v>
      </c>
      <c r="H18" s="45">
        <v>0</v>
      </c>
      <c r="I18" s="32">
        <v>0</v>
      </c>
      <c r="J18" s="33">
        <v>0</v>
      </c>
      <c r="K18" s="45">
        <v>0</v>
      </c>
      <c r="L18" s="32">
        <v>0</v>
      </c>
      <c r="M18" s="33">
        <v>0</v>
      </c>
      <c r="N18" s="45">
        <v>0</v>
      </c>
      <c r="O18" s="32">
        <v>0</v>
      </c>
      <c r="P18" s="33">
        <v>0</v>
      </c>
      <c r="Q18" s="45">
        <v>0</v>
      </c>
      <c r="R18" s="209">
        <v>0</v>
      </c>
      <c r="S18" s="209">
        <v>0</v>
      </c>
      <c r="T18" s="32">
        <f>C18+I18+L18+O18</f>
        <v>48</v>
      </c>
      <c r="U18" s="33">
        <f>D18+J18+M18+P18</f>
        <v>49</v>
      </c>
      <c r="V18" s="34">
        <f>E18+K18+N18+Q18+R18+S18</f>
        <v>10809</v>
      </c>
      <c r="W18" s="452" t="s">
        <v>31</v>
      </c>
      <c r="X18" s="203"/>
    </row>
    <row r="19" spans="1:24" ht="15.75">
      <c r="A19" s="319" t="s">
        <v>37</v>
      </c>
      <c r="B19" s="320"/>
      <c r="C19" s="32">
        <v>639</v>
      </c>
      <c r="D19" s="33">
        <v>582</v>
      </c>
      <c r="E19" s="33">
        <v>105877</v>
      </c>
      <c r="F19" s="32">
        <v>0</v>
      </c>
      <c r="G19" s="33">
        <v>0</v>
      </c>
      <c r="H19" s="33">
        <v>0</v>
      </c>
      <c r="I19" s="32">
        <v>0</v>
      </c>
      <c r="J19" s="33">
        <v>0</v>
      </c>
      <c r="K19" s="33">
        <v>0</v>
      </c>
      <c r="L19" s="32">
        <v>0</v>
      </c>
      <c r="M19" s="33">
        <v>0</v>
      </c>
      <c r="N19" s="33">
        <v>0</v>
      </c>
      <c r="O19" s="32">
        <v>0</v>
      </c>
      <c r="P19" s="33">
        <v>0</v>
      </c>
      <c r="Q19" s="33">
        <v>0</v>
      </c>
      <c r="R19" s="32">
        <v>914</v>
      </c>
      <c r="S19" s="210">
        <v>0</v>
      </c>
      <c r="T19" s="32">
        <f aca="true" t="shared" si="0" ref="T19:U28">C19+I19+L19+O19</f>
        <v>639</v>
      </c>
      <c r="U19" s="33">
        <f t="shared" si="0"/>
        <v>582</v>
      </c>
      <c r="V19" s="34">
        <f aca="true" t="shared" si="1" ref="V19:V27">E19+K19+N19+Q19+R19+S19</f>
        <v>106791</v>
      </c>
      <c r="W19" s="452" t="s">
        <v>31</v>
      </c>
      <c r="X19" s="203"/>
    </row>
    <row r="20" spans="1:24" ht="15.75">
      <c r="A20" s="30" t="s">
        <v>38</v>
      </c>
      <c r="B20" s="31"/>
      <c r="C20" s="32">
        <v>751</v>
      </c>
      <c r="D20" s="33">
        <v>748</v>
      </c>
      <c r="E20" s="33">
        <v>176861</v>
      </c>
      <c r="F20" s="32">
        <v>0</v>
      </c>
      <c r="G20" s="33">
        <v>0</v>
      </c>
      <c r="H20" s="33">
        <v>0</v>
      </c>
      <c r="I20" s="32">
        <v>0</v>
      </c>
      <c r="J20" s="33">
        <v>0</v>
      </c>
      <c r="K20" s="33">
        <v>0</v>
      </c>
      <c r="L20" s="32">
        <v>0</v>
      </c>
      <c r="M20" s="33">
        <v>0</v>
      </c>
      <c r="N20" s="33">
        <v>4677</v>
      </c>
      <c r="O20" s="32">
        <v>0</v>
      </c>
      <c r="P20" s="33">
        <v>0</v>
      </c>
      <c r="Q20" s="33">
        <v>0</v>
      </c>
      <c r="R20" s="32">
        <v>6773</v>
      </c>
      <c r="S20" s="210">
        <v>0</v>
      </c>
      <c r="T20" s="32">
        <f t="shared" si="0"/>
        <v>751</v>
      </c>
      <c r="U20" s="33">
        <f t="shared" si="0"/>
        <v>748</v>
      </c>
      <c r="V20" s="34">
        <f t="shared" si="1"/>
        <v>188311</v>
      </c>
      <c r="W20" s="452" t="s">
        <v>31</v>
      </c>
      <c r="X20" s="203"/>
    </row>
    <row r="21" spans="1:24" ht="15.75">
      <c r="A21" s="319" t="s">
        <v>39</v>
      </c>
      <c r="B21" s="320"/>
      <c r="C21" s="32">
        <v>1475</v>
      </c>
      <c r="D21" s="33">
        <v>1350</v>
      </c>
      <c r="E21" s="33">
        <v>287758</v>
      </c>
      <c r="F21" s="32">
        <v>0</v>
      </c>
      <c r="G21" s="33">
        <v>0</v>
      </c>
      <c r="H21" s="33">
        <v>0</v>
      </c>
      <c r="I21" s="32">
        <v>0</v>
      </c>
      <c r="J21" s="33">
        <v>0</v>
      </c>
      <c r="K21" s="33">
        <v>0</v>
      </c>
      <c r="L21" s="32">
        <v>0</v>
      </c>
      <c r="M21" s="33">
        <v>0</v>
      </c>
      <c r="N21" s="33">
        <v>0</v>
      </c>
      <c r="O21" s="32">
        <v>0</v>
      </c>
      <c r="P21" s="33">
        <v>0</v>
      </c>
      <c r="Q21" s="33">
        <v>0</v>
      </c>
      <c r="R21" s="32">
        <v>5695</v>
      </c>
      <c r="S21" s="210">
        <v>0</v>
      </c>
      <c r="T21" s="32">
        <f t="shared" si="0"/>
        <v>1475</v>
      </c>
      <c r="U21" s="33">
        <f t="shared" si="0"/>
        <v>1350</v>
      </c>
      <c r="V21" s="34">
        <f t="shared" si="1"/>
        <v>293453</v>
      </c>
      <c r="W21" s="452" t="s">
        <v>31</v>
      </c>
      <c r="X21" s="203"/>
    </row>
    <row r="22" spans="1:24" ht="15.75">
      <c r="A22" s="319" t="s">
        <v>40</v>
      </c>
      <c r="B22" s="320"/>
      <c r="C22" s="32">
        <v>459</v>
      </c>
      <c r="D22" s="33">
        <v>507</v>
      </c>
      <c r="E22" s="33">
        <v>109785</v>
      </c>
      <c r="F22" s="32">
        <v>0</v>
      </c>
      <c r="G22" s="33">
        <v>0</v>
      </c>
      <c r="H22" s="33">
        <v>0</v>
      </c>
      <c r="I22" s="32">
        <v>0</v>
      </c>
      <c r="J22" s="33">
        <v>0</v>
      </c>
      <c r="K22" s="33">
        <v>0</v>
      </c>
      <c r="L22" s="32">
        <v>0</v>
      </c>
      <c r="M22" s="33">
        <v>0</v>
      </c>
      <c r="N22" s="33">
        <v>0</v>
      </c>
      <c r="O22" s="32">
        <v>0</v>
      </c>
      <c r="P22" s="33">
        <v>0</v>
      </c>
      <c r="Q22" s="33">
        <v>0</v>
      </c>
      <c r="R22" s="32">
        <v>5000</v>
      </c>
      <c r="S22" s="210">
        <v>0</v>
      </c>
      <c r="T22" s="32">
        <f t="shared" si="0"/>
        <v>459</v>
      </c>
      <c r="U22" s="33">
        <f t="shared" si="0"/>
        <v>507</v>
      </c>
      <c r="V22" s="34">
        <f t="shared" si="1"/>
        <v>114785</v>
      </c>
      <c r="W22" s="452" t="s">
        <v>31</v>
      </c>
      <c r="X22" s="203"/>
    </row>
    <row r="23" spans="1:24" ht="15.75">
      <c r="A23" s="319" t="s">
        <v>41</v>
      </c>
      <c r="B23" s="320"/>
      <c r="C23" s="32">
        <v>37</v>
      </c>
      <c r="D23" s="33">
        <v>37</v>
      </c>
      <c r="E23" s="33">
        <v>7665</v>
      </c>
      <c r="F23" s="32">
        <v>0</v>
      </c>
      <c r="G23" s="33">
        <v>0</v>
      </c>
      <c r="H23" s="33">
        <v>0</v>
      </c>
      <c r="I23" s="32">
        <v>0</v>
      </c>
      <c r="J23" s="33">
        <v>0</v>
      </c>
      <c r="K23" s="33">
        <v>0</v>
      </c>
      <c r="L23" s="32">
        <v>0</v>
      </c>
      <c r="M23" s="33">
        <v>0</v>
      </c>
      <c r="N23" s="33">
        <v>0</v>
      </c>
      <c r="O23" s="32">
        <v>0</v>
      </c>
      <c r="P23" s="33">
        <v>0</v>
      </c>
      <c r="Q23" s="33">
        <v>0</v>
      </c>
      <c r="R23" s="32">
        <v>0</v>
      </c>
      <c r="S23" s="210">
        <v>0</v>
      </c>
      <c r="T23" s="32">
        <f t="shared" si="0"/>
        <v>37</v>
      </c>
      <c r="U23" s="33">
        <f t="shared" si="0"/>
        <v>37</v>
      </c>
      <c r="V23" s="34">
        <f t="shared" si="1"/>
        <v>7665</v>
      </c>
      <c r="W23" s="452" t="s">
        <v>31</v>
      </c>
      <c r="X23" s="203"/>
    </row>
    <row r="24" spans="1:24" ht="15.75">
      <c r="A24" s="319" t="s">
        <v>33</v>
      </c>
      <c r="B24" s="320"/>
      <c r="C24" s="32">
        <v>815</v>
      </c>
      <c r="D24" s="33">
        <v>766</v>
      </c>
      <c r="E24" s="33">
        <v>145449</v>
      </c>
      <c r="F24" s="32">
        <v>0</v>
      </c>
      <c r="G24" s="33">
        <v>0</v>
      </c>
      <c r="H24" s="33">
        <v>0</v>
      </c>
      <c r="I24" s="32">
        <v>0</v>
      </c>
      <c r="J24" s="33">
        <v>0</v>
      </c>
      <c r="K24" s="33">
        <v>0</v>
      </c>
      <c r="L24" s="32">
        <v>0</v>
      </c>
      <c r="M24" s="33">
        <v>0</v>
      </c>
      <c r="N24" s="33">
        <v>0</v>
      </c>
      <c r="O24" s="32">
        <v>0</v>
      </c>
      <c r="P24" s="33">
        <v>0</v>
      </c>
      <c r="Q24" s="33">
        <v>1031</v>
      </c>
      <c r="R24" s="32">
        <v>0</v>
      </c>
      <c r="S24" s="210">
        <v>0</v>
      </c>
      <c r="T24" s="32">
        <f t="shared" si="0"/>
        <v>815</v>
      </c>
      <c r="U24" s="33">
        <f t="shared" si="0"/>
        <v>766</v>
      </c>
      <c r="V24" s="34">
        <f t="shared" si="1"/>
        <v>146480</v>
      </c>
      <c r="W24" s="452" t="s">
        <v>31</v>
      </c>
      <c r="X24" s="203"/>
    </row>
    <row r="25" spans="1:24" ht="15.75">
      <c r="A25" s="319" t="s">
        <v>9</v>
      </c>
      <c r="B25" s="320"/>
      <c r="C25" s="32">
        <v>77</v>
      </c>
      <c r="D25" s="33">
        <v>73</v>
      </c>
      <c r="E25" s="33">
        <v>30091</v>
      </c>
      <c r="F25" s="32">
        <v>0</v>
      </c>
      <c r="G25" s="33">
        <v>0</v>
      </c>
      <c r="H25" s="33">
        <v>0</v>
      </c>
      <c r="I25" s="32">
        <v>0</v>
      </c>
      <c r="J25" s="33">
        <v>0</v>
      </c>
      <c r="K25" s="33">
        <v>0</v>
      </c>
      <c r="L25" s="32">
        <v>0</v>
      </c>
      <c r="M25" s="33">
        <v>0</v>
      </c>
      <c r="N25" s="33">
        <v>0</v>
      </c>
      <c r="O25" s="32">
        <v>0</v>
      </c>
      <c r="P25" s="33">
        <v>0</v>
      </c>
      <c r="Q25" s="33">
        <v>0</v>
      </c>
      <c r="R25" s="32">
        <v>5</v>
      </c>
      <c r="S25" s="210">
        <v>0</v>
      </c>
      <c r="T25" s="32">
        <f t="shared" si="0"/>
        <v>77</v>
      </c>
      <c r="U25" s="33">
        <f t="shared" si="0"/>
        <v>73</v>
      </c>
      <c r="V25" s="34">
        <f t="shared" si="1"/>
        <v>30096</v>
      </c>
      <c r="W25" s="452" t="s">
        <v>31</v>
      </c>
      <c r="X25" s="203"/>
    </row>
    <row r="26" spans="1:24" ht="18" customHeight="1">
      <c r="A26" s="319" t="s">
        <v>43</v>
      </c>
      <c r="B26" s="320"/>
      <c r="C26" s="32">
        <v>3</v>
      </c>
      <c r="D26" s="33">
        <v>3</v>
      </c>
      <c r="E26" s="33">
        <v>802</v>
      </c>
      <c r="F26" s="32">
        <v>0</v>
      </c>
      <c r="G26" s="33">
        <v>0</v>
      </c>
      <c r="H26" s="33">
        <v>0</v>
      </c>
      <c r="I26" s="32">
        <v>0</v>
      </c>
      <c r="J26" s="33">
        <v>0</v>
      </c>
      <c r="K26" s="33">
        <v>0</v>
      </c>
      <c r="L26" s="32">
        <v>0</v>
      </c>
      <c r="M26" s="33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210">
        <v>0</v>
      </c>
      <c r="T26" s="32">
        <f t="shared" si="0"/>
        <v>3</v>
      </c>
      <c r="U26" s="33">
        <f t="shared" si="0"/>
        <v>3</v>
      </c>
      <c r="V26" s="34">
        <f t="shared" si="1"/>
        <v>802</v>
      </c>
      <c r="W26" s="452" t="s">
        <v>31</v>
      </c>
      <c r="X26" s="203"/>
    </row>
    <row r="27" spans="1:24" ht="18" customHeight="1">
      <c r="A27" s="319" t="s">
        <v>10</v>
      </c>
      <c r="B27" s="320"/>
      <c r="C27" s="32">
        <v>0</v>
      </c>
      <c r="D27" s="33">
        <v>0</v>
      </c>
      <c r="E27" s="33">
        <v>0</v>
      </c>
      <c r="F27" s="32">
        <v>0</v>
      </c>
      <c r="G27" s="33">
        <v>0</v>
      </c>
      <c r="H27" s="33">
        <v>0</v>
      </c>
      <c r="I27" s="32">
        <v>0</v>
      </c>
      <c r="J27" s="33">
        <v>0</v>
      </c>
      <c r="K27" s="33">
        <v>0</v>
      </c>
      <c r="L27" s="32">
        <v>0</v>
      </c>
      <c r="M27" s="33">
        <v>0</v>
      </c>
      <c r="N27" s="33">
        <v>0</v>
      </c>
      <c r="O27" s="32">
        <v>0</v>
      </c>
      <c r="P27" s="33">
        <v>0</v>
      </c>
      <c r="Q27" s="33">
        <v>0</v>
      </c>
      <c r="R27" s="32">
        <v>0</v>
      </c>
      <c r="S27" s="210">
        <v>0</v>
      </c>
      <c r="T27" s="32">
        <f t="shared" si="0"/>
        <v>0</v>
      </c>
      <c r="U27" s="33">
        <f t="shared" si="0"/>
        <v>0</v>
      </c>
      <c r="V27" s="34">
        <f t="shared" si="1"/>
        <v>0</v>
      </c>
      <c r="W27" s="452" t="s">
        <v>31</v>
      </c>
      <c r="X27" s="203"/>
    </row>
    <row r="28" spans="1:24" ht="15.75" customHeight="1">
      <c r="A28" s="319" t="s">
        <v>11</v>
      </c>
      <c r="B28" s="320"/>
      <c r="C28" s="35">
        <v>0</v>
      </c>
      <c r="D28" s="36">
        <v>0</v>
      </c>
      <c r="E28" s="36">
        <v>0</v>
      </c>
      <c r="F28" s="35">
        <v>0</v>
      </c>
      <c r="G28" s="36">
        <v>0</v>
      </c>
      <c r="H28" s="36">
        <v>0</v>
      </c>
      <c r="I28" s="35">
        <v>0</v>
      </c>
      <c r="J28" s="36">
        <v>0</v>
      </c>
      <c r="K28" s="36">
        <v>0</v>
      </c>
      <c r="L28" s="35">
        <v>0</v>
      </c>
      <c r="M28" s="36">
        <v>0</v>
      </c>
      <c r="N28" s="36">
        <v>5950</v>
      </c>
      <c r="O28" s="35">
        <v>0</v>
      </c>
      <c r="P28" s="36">
        <v>0</v>
      </c>
      <c r="Q28" s="36">
        <v>-1031</v>
      </c>
      <c r="R28" s="35">
        <v>1034</v>
      </c>
      <c r="S28" s="211">
        <v>0</v>
      </c>
      <c r="T28" s="35">
        <f t="shared" si="0"/>
        <v>0</v>
      </c>
      <c r="U28" s="36">
        <f>D28+J28+M28+P28</f>
        <v>0</v>
      </c>
      <c r="V28" s="41">
        <f>E28+K28+N28+Q28+R28+S28</f>
        <v>5953</v>
      </c>
      <c r="W28" s="452" t="s">
        <v>31</v>
      </c>
      <c r="X28" s="203"/>
    </row>
    <row r="29" spans="1:24" ht="15.75">
      <c r="A29" s="315" t="s">
        <v>30</v>
      </c>
      <c r="B29" s="316"/>
      <c r="C29" s="37">
        <f aca="true" t="shared" si="2" ref="C29:V29">SUM(C17:C28)</f>
        <v>4304</v>
      </c>
      <c r="D29" s="38">
        <f t="shared" si="2"/>
        <v>4115</v>
      </c>
      <c r="E29" s="12">
        <f t="shared" si="2"/>
        <v>875097</v>
      </c>
      <c r="F29" s="37">
        <f t="shared" si="2"/>
        <v>0</v>
      </c>
      <c r="G29" s="38">
        <f t="shared" si="2"/>
        <v>0</v>
      </c>
      <c r="H29" s="12">
        <f t="shared" si="2"/>
        <v>0</v>
      </c>
      <c r="I29" s="37">
        <f t="shared" si="2"/>
        <v>0</v>
      </c>
      <c r="J29" s="38">
        <f t="shared" si="2"/>
        <v>0</v>
      </c>
      <c r="K29" s="12">
        <f t="shared" si="2"/>
        <v>0</v>
      </c>
      <c r="L29" s="37">
        <f t="shared" si="2"/>
        <v>0</v>
      </c>
      <c r="M29" s="38">
        <f t="shared" si="2"/>
        <v>0</v>
      </c>
      <c r="N29" s="12">
        <f t="shared" si="2"/>
        <v>10627</v>
      </c>
      <c r="O29" s="37">
        <f t="shared" si="2"/>
        <v>0</v>
      </c>
      <c r="P29" s="38">
        <f t="shared" si="2"/>
        <v>0</v>
      </c>
      <c r="Q29" s="12">
        <f t="shared" si="2"/>
        <v>0</v>
      </c>
      <c r="R29" s="37">
        <f t="shared" si="2"/>
        <v>19421</v>
      </c>
      <c r="S29" s="212">
        <f t="shared" si="2"/>
        <v>0</v>
      </c>
      <c r="T29" s="37">
        <f t="shared" si="2"/>
        <v>4304</v>
      </c>
      <c r="U29" s="38">
        <f t="shared" si="2"/>
        <v>4115</v>
      </c>
      <c r="V29" s="131">
        <f t="shared" si="2"/>
        <v>905145</v>
      </c>
      <c r="W29" s="452" t="s">
        <v>31</v>
      </c>
      <c r="X29" s="203"/>
    </row>
    <row r="30" spans="1:34" ht="15.75">
      <c r="A30" s="313" t="s">
        <v>19</v>
      </c>
      <c r="B30" s="314"/>
      <c r="C30" s="39"/>
      <c r="D30" s="40">
        <v>457</v>
      </c>
      <c r="E30" s="40"/>
      <c r="F30" s="39"/>
      <c r="G30" s="40"/>
      <c r="H30" s="40"/>
      <c r="I30" s="39"/>
      <c r="J30" s="40"/>
      <c r="K30" s="40"/>
      <c r="L30" s="39"/>
      <c r="M30" s="40"/>
      <c r="N30" s="40"/>
      <c r="O30" s="39"/>
      <c r="P30" s="40"/>
      <c r="Q30" s="40"/>
      <c r="R30" s="39"/>
      <c r="S30" s="213"/>
      <c r="T30" s="39"/>
      <c r="U30" s="40">
        <f>D30+G30+J30+M30+P30</f>
        <v>457</v>
      </c>
      <c r="V30" s="41"/>
      <c r="W30" s="452" t="s">
        <v>31</v>
      </c>
      <c r="X30" s="214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24" ht="15.75">
      <c r="A31" s="313" t="s">
        <v>18</v>
      </c>
      <c r="B31" s="314"/>
      <c r="C31" s="42"/>
      <c r="D31" s="43">
        <f>SUM(D29:D30)</f>
        <v>4572</v>
      </c>
      <c r="E31" s="43"/>
      <c r="F31" s="42"/>
      <c r="G31" s="43">
        <f>+G29+G30</f>
        <v>0</v>
      </c>
      <c r="H31" s="43"/>
      <c r="I31" s="42"/>
      <c r="J31" s="43">
        <f>+J29+J30</f>
        <v>0</v>
      </c>
      <c r="K31" s="43"/>
      <c r="L31" s="42"/>
      <c r="M31" s="43">
        <f>+M29+M30</f>
        <v>0</v>
      </c>
      <c r="N31" s="43"/>
      <c r="O31" s="42"/>
      <c r="P31" s="43">
        <f>+P29+P30</f>
        <v>0</v>
      </c>
      <c r="Q31" s="43"/>
      <c r="R31" s="42" t="s">
        <v>27</v>
      </c>
      <c r="S31" s="215"/>
      <c r="T31" s="42"/>
      <c r="U31" s="43">
        <f>SUM(U29:U30)</f>
        <v>4572</v>
      </c>
      <c r="V31" s="44"/>
      <c r="W31" s="452" t="s">
        <v>31</v>
      </c>
      <c r="X31" s="203"/>
    </row>
    <row r="32" spans="1:24" ht="15.75">
      <c r="A32" s="317" t="s">
        <v>20</v>
      </c>
      <c r="B32" s="318"/>
      <c r="C32" s="32"/>
      <c r="D32" s="33"/>
      <c r="E32" s="33"/>
      <c r="F32" s="32"/>
      <c r="G32" s="33"/>
      <c r="H32" s="33"/>
      <c r="I32" s="32"/>
      <c r="J32" s="33"/>
      <c r="K32" s="33"/>
      <c r="L32" s="32"/>
      <c r="M32" s="33"/>
      <c r="N32" s="33"/>
      <c r="O32" s="32"/>
      <c r="P32" s="33"/>
      <c r="Q32" s="33"/>
      <c r="R32" s="32"/>
      <c r="S32" s="210"/>
      <c r="T32" s="32"/>
      <c r="U32" s="33"/>
      <c r="V32" s="34"/>
      <c r="W32" s="452" t="s">
        <v>31</v>
      </c>
      <c r="X32" s="203"/>
    </row>
    <row r="33" spans="1:24" ht="15.75">
      <c r="A33" s="309" t="s">
        <v>5</v>
      </c>
      <c r="B33" s="310"/>
      <c r="C33" s="32"/>
      <c r="D33" s="33"/>
      <c r="E33" s="33"/>
      <c r="F33" s="32"/>
      <c r="G33" s="33"/>
      <c r="H33" s="33"/>
      <c r="I33" s="32"/>
      <c r="J33" s="33"/>
      <c r="K33" s="33"/>
      <c r="L33" s="32"/>
      <c r="M33" s="33"/>
      <c r="N33" s="33"/>
      <c r="O33" s="32"/>
      <c r="P33" s="33"/>
      <c r="Q33" s="33"/>
      <c r="R33" s="32"/>
      <c r="S33" s="210"/>
      <c r="T33" s="32"/>
      <c r="U33" s="33">
        <f>D33+G33+J33+M33+P33</f>
        <v>0</v>
      </c>
      <c r="V33" s="34"/>
      <c r="W33" s="452" t="s">
        <v>31</v>
      </c>
      <c r="X33" s="203"/>
    </row>
    <row r="34" spans="1:24" ht="15.75">
      <c r="A34" s="344" t="s">
        <v>6</v>
      </c>
      <c r="B34" s="345"/>
      <c r="C34" s="39"/>
      <c r="D34" s="40"/>
      <c r="E34" s="40"/>
      <c r="F34" s="39"/>
      <c r="G34" s="40"/>
      <c r="H34" s="40"/>
      <c r="I34" s="39"/>
      <c r="J34" s="40"/>
      <c r="K34" s="40"/>
      <c r="L34" s="39"/>
      <c r="M34" s="40"/>
      <c r="N34" s="40"/>
      <c r="O34" s="39"/>
      <c r="P34" s="40"/>
      <c r="Q34" s="40"/>
      <c r="R34" s="39"/>
      <c r="S34" s="213"/>
      <c r="T34" s="39"/>
      <c r="U34" s="40">
        <f>D34+G34+J34+M34+P34</f>
        <v>0</v>
      </c>
      <c r="V34" s="41"/>
      <c r="W34" s="452" t="s">
        <v>31</v>
      </c>
      <c r="X34" s="203"/>
    </row>
    <row r="35" spans="1:24" ht="15.75">
      <c r="A35" s="346" t="s">
        <v>21</v>
      </c>
      <c r="B35" s="314"/>
      <c r="C35" s="39"/>
      <c r="D35" s="40">
        <f>D34+D33+D31</f>
        <v>4572</v>
      </c>
      <c r="E35" s="40"/>
      <c r="F35" s="39"/>
      <c r="G35" s="40">
        <f>G34+G33+G31</f>
        <v>0</v>
      </c>
      <c r="H35" s="40"/>
      <c r="I35" s="39"/>
      <c r="J35" s="40">
        <f>J34+J33+J31</f>
        <v>0</v>
      </c>
      <c r="K35" s="40"/>
      <c r="L35" s="39"/>
      <c r="M35" s="40">
        <f>M34+M33+M31</f>
        <v>0</v>
      </c>
      <c r="N35" s="40"/>
      <c r="O35" s="39"/>
      <c r="P35" s="40">
        <f>P34+P33+P31</f>
        <v>0</v>
      </c>
      <c r="Q35" s="40"/>
      <c r="R35" s="39" t="s">
        <v>27</v>
      </c>
      <c r="S35" s="213"/>
      <c r="T35" s="39"/>
      <c r="U35" s="40">
        <f>U34+U33+U31</f>
        <v>4572</v>
      </c>
      <c r="V35" s="41"/>
      <c r="W35" s="452" t="s">
        <v>31</v>
      </c>
      <c r="X35" s="203"/>
    </row>
    <row r="36" spans="1:24" ht="15.75">
      <c r="A36" s="20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52" t="s">
        <v>31</v>
      </c>
      <c r="X36" s="203"/>
    </row>
    <row r="37" spans="1:24" ht="15.75">
      <c r="A37" s="311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452" t="s">
        <v>31</v>
      </c>
      <c r="X37" s="203"/>
    </row>
    <row r="38" spans="1:24" ht="15.75">
      <c r="A38" s="203" t="s">
        <v>133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452" t="s">
        <v>31</v>
      </c>
      <c r="X38" s="203"/>
    </row>
    <row r="39" spans="1:24" ht="15.75">
      <c r="A39" s="311" t="s">
        <v>194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452" t="s">
        <v>31</v>
      </c>
      <c r="X39" s="203"/>
    </row>
    <row r="40" spans="1:24" ht="18" customHeight="1">
      <c r="A40" s="311" t="s">
        <v>195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452" t="s">
        <v>31</v>
      </c>
      <c r="X40" s="203"/>
    </row>
    <row r="41" spans="1:24" ht="18" customHeight="1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452" t="s">
        <v>31</v>
      </c>
      <c r="X41" s="203"/>
    </row>
    <row r="42" spans="1:24" ht="18" customHeight="1">
      <c r="A42" s="311" t="s">
        <v>129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452" t="s">
        <v>31</v>
      </c>
      <c r="X42" s="203"/>
    </row>
    <row r="43" spans="1:24" ht="18" customHeight="1">
      <c r="A43" s="311" t="s">
        <v>196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452" t="s">
        <v>31</v>
      </c>
      <c r="X43" s="203"/>
    </row>
    <row r="44" spans="1:24" ht="18" customHeight="1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452" t="s">
        <v>31</v>
      </c>
      <c r="X44" s="203"/>
    </row>
    <row r="45" spans="1:24" ht="18" customHeight="1">
      <c r="A45" s="311" t="s">
        <v>127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452" t="s">
        <v>31</v>
      </c>
      <c r="X45" s="203"/>
    </row>
    <row r="46" spans="1:24" ht="18" customHeight="1">
      <c r="A46" s="311" t="s">
        <v>197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452" t="s">
        <v>31</v>
      </c>
      <c r="X46" s="203"/>
    </row>
    <row r="47" spans="1:24" ht="14.2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452" t="s">
        <v>31</v>
      </c>
      <c r="X47" s="203"/>
    </row>
    <row r="48" spans="1:24" ht="15.75">
      <c r="A48" s="311" t="s">
        <v>130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196"/>
      <c r="V48" s="196"/>
      <c r="W48" s="452" t="s">
        <v>31</v>
      </c>
      <c r="X48" s="203"/>
    </row>
    <row r="49" spans="1:24" ht="15.75">
      <c r="A49" s="311" t="s">
        <v>152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196"/>
      <c r="V49" s="196"/>
      <c r="W49" s="452" t="s">
        <v>31</v>
      </c>
      <c r="X49" s="203"/>
    </row>
    <row r="50" spans="1:24" ht="15.75">
      <c r="A50" s="311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452" t="s">
        <v>31</v>
      </c>
      <c r="X50" s="203"/>
    </row>
    <row r="51" spans="1:21" ht="15.75">
      <c r="A51" s="452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99" t="s">
        <v>27</v>
      </c>
    </row>
    <row r="52" spans="1:20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39">
    <mergeCell ref="A17:B17"/>
    <mergeCell ref="O14:Q15"/>
    <mergeCell ref="A35:B35"/>
    <mergeCell ref="A30:B30"/>
    <mergeCell ref="A29:B29"/>
    <mergeCell ref="A31:B31"/>
    <mergeCell ref="A32:B32"/>
    <mergeCell ref="A33:B33"/>
    <mergeCell ref="A34:B34"/>
    <mergeCell ref="A50:V50"/>
    <mergeCell ref="A18:B18"/>
    <mergeCell ref="A19:B19"/>
    <mergeCell ref="A21:B21"/>
    <mergeCell ref="A22:B22"/>
    <mergeCell ref="A25:B25"/>
    <mergeCell ref="A24:B24"/>
    <mergeCell ref="A23:B23"/>
    <mergeCell ref="A26:B26"/>
    <mergeCell ref="A27:B27"/>
    <mergeCell ref="A6:V6"/>
    <mergeCell ref="A8:V8"/>
    <mergeCell ref="A9:V9"/>
    <mergeCell ref="A10:V10"/>
    <mergeCell ref="A49:T49"/>
    <mergeCell ref="A48:T48"/>
    <mergeCell ref="A28:B28"/>
    <mergeCell ref="C14:E15"/>
    <mergeCell ref="I14:K15"/>
    <mergeCell ref="L14:N15"/>
    <mergeCell ref="A45:V45"/>
    <mergeCell ref="A46:V46"/>
    <mergeCell ref="A11:V11"/>
    <mergeCell ref="T14:V15"/>
    <mergeCell ref="F15:H15"/>
    <mergeCell ref="A37:V37"/>
    <mergeCell ref="A39:V39"/>
    <mergeCell ref="A40:V40"/>
    <mergeCell ref="A42:V42"/>
    <mergeCell ref="A43:V43"/>
  </mergeCells>
  <printOptions horizontalCentered="1"/>
  <pageMargins left="0.4" right="0.38" top="0.5" bottom="0.55" header="0" footer="0"/>
  <pageSetup firstPageNumber="2" useFirstPageNumber="1" fitToHeight="1" fitToWidth="1" horizontalDpi="300" verticalDpi="300" orientation="landscape" scale="54" r:id="rId1"/>
  <headerFooter alignWithMargins="0">
    <oddFooter>&amp;C&amp;"Times New Roman,Regular"Exhibit G - Crosswalk of 2010 Availability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40"/>
  <sheetViews>
    <sheetView zoomScalePageLayoutView="0" workbookViewId="0" topLeftCell="A1">
      <pane xSplit="2" ySplit="16" topLeftCell="C17" activePane="bottomRight" state="frozen"/>
      <selection pane="topLeft" activeCell="A81" sqref="A81"/>
      <selection pane="topRight" activeCell="A81" sqref="A81"/>
      <selection pane="bottomLeft" activeCell="A81" sqref="A81"/>
      <selection pane="bottomRight" activeCell="A81" sqref="A81"/>
    </sheetView>
  </sheetViews>
  <sheetFormatPr defaultColWidth="8.88671875" defaultRowHeight="15"/>
  <cols>
    <col min="1" max="1" width="21.6640625" style="47" customWidth="1"/>
    <col min="2" max="2" width="9.77734375" style="47" customWidth="1"/>
    <col min="3" max="3" width="10.77734375" style="47" customWidth="1"/>
    <col min="4" max="4" width="12.6640625" style="47" customWidth="1"/>
    <col min="5" max="5" width="10.88671875" style="47" customWidth="1"/>
    <col min="6" max="6" width="12.5546875" style="47" customWidth="1"/>
    <col min="7" max="7" width="9.77734375" style="47" customWidth="1"/>
    <col min="8" max="8" width="12.4453125" style="47" customWidth="1"/>
    <col min="9" max="10" width="9.77734375" style="47" customWidth="1"/>
    <col min="11" max="11" width="10.3359375" style="47" customWidth="1"/>
    <col min="12" max="12" width="12.99609375" style="47" customWidth="1"/>
    <col min="13" max="13" width="2.77734375" style="456" customWidth="1"/>
    <col min="14" max="16384" width="8.88671875" style="47" customWidth="1"/>
  </cols>
  <sheetData>
    <row r="1" spans="1:13" ht="15.75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452" t="s">
        <v>31</v>
      </c>
    </row>
    <row r="2" spans="1:13" ht="15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452" t="s">
        <v>31</v>
      </c>
    </row>
    <row r="3" spans="1:13" ht="15.7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452" t="s">
        <v>31</v>
      </c>
    </row>
    <row r="4" spans="1:13" ht="15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452" t="s">
        <v>31</v>
      </c>
    </row>
    <row r="5" spans="1:13" ht="15.75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452" t="s">
        <v>31</v>
      </c>
    </row>
    <row r="6" spans="1:13" ht="20.25">
      <c r="A6" s="335" t="s">
        <v>46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452" t="s">
        <v>31</v>
      </c>
    </row>
    <row r="7" spans="1:13" ht="20.25" customHeigh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9"/>
      <c r="M7" s="452" t="s">
        <v>31</v>
      </c>
    </row>
    <row r="8" spans="1:13" ht="12" customHeight="1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9"/>
      <c r="M8" s="452" t="s">
        <v>31</v>
      </c>
    </row>
    <row r="9" spans="1:13" ht="18.75">
      <c r="A9" s="336" t="s">
        <v>47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452" t="s">
        <v>31</v>
      </c>
    </row>
    <row r="10" spans="1:13" ht="16.5">
      <c r="A10" s="338" t="s">
        <v>48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452" t="s">
        <v>31</v>
      </c>
    </row>
    <row r="11" spans="1:13" ht="16.5">
      <c r="A11" s="388" t="s">
        <v>49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452" t="s">
        <v>31</v>
      </c>
    </row>
    <row r="12" spans="1:13" ht="15.75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452" t="s">
        <v>31</v>
      </c>
    </row>
    <row r="13" spans="1:13" ht="15.75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452" t="s">
        <v>31</v>
      </c>
    </row>
    <row r="14" spans="1:13" ht="40.5" customHeight="1">
      <c r="A14" s="355" t="s">
        <v>50</v>
      </c>
      <c r="B14" s="356"/>
      <c r="C14" s="373" t="s">
        <v>173</v>
      </c>
      <c r="D14" s="374"/>
      <c r="E14" s="373" t="s">
        <v>204</v>
      </c>
      <c r="F14" s="374"/>
      <c r="G14" s="382" t="s">
        <v>51</v>
      </c>
      <c r="H14" s="389" t="s">
        <v>169</v>
      </c>
      <c r="I14" s="390"/>
      <c r="J14" s="390"/>
      <c r="K14" s="390"/>
      <c r="L14" s="391"/>
      <c r="M14" s="452" t="s">
        <v>31</v>
      </c>
    </row>
    <row r="15" spans="1:13" ht="15.75" customHeight="1">
      <c r="A15" s="357"/>
      <c r="B15" s="358"/>
      <c r="C15" s="361" t="s">
        <v>52</v>
      </c>
      <c r="D15" s="380" t="s">
        <v>53</v>
      </c>
      <c r="E15" s="361" t="s">
        <v>52</v>
      </c>
      <c r="F15" s="380" t="s">
        <v>53</v>
      </c>
      <c r="G15" s="383"/>
      <c r="H15" s="385" t="s">
        <v>54</v>
      </c>
      <c r="I15" s="385" t="s">
        <v>55</v>
      </c>
      <c r="J15" s="385" t="s">
        <v>56</v>
      </c>
      <c r="K15" s="378" t="s">
        <v>52</v>
      </c>
      <c r="L15" s="376" t="s">
        <v>53</v>
      </c>
      <c r="M15" s="452" t="s">
        <v>31</v>
      </c>
    </row>
    <row r="16" spans="1:13" ht="27" customHeight="1">
      <c r="A16" s="359"/>
      <c r="B16" s="360"/>
      <c r="C16" s="362"/>
      <c r="D16" s="381"/>
      <c r="E16" s="362"/>
      <c r="F16" s="381"/>
      <c r="G16" s="384"/>
      <c r="H16" s="386"/>
      <c r="I16" s="386"/>
      <c r="J16" s="386"/>
      <c r="K16" s="379"/>
      <c r="L16" s="377"/>
      <c r="M16" s="452" t="s">
        <v>31</v>
      </c>
    </row>
    <row r="17" spans="1:13" ht="15.75">
      <c r="A17" s="48" t="s">
        <v>57</v>
      </c>
      <c r="B17" s="49"/>
      <c r="C17" s="50">
        <v>25</v>
      </c>
      <c r="D17" s="50">
        <v>0</v>
      </c>
      <c r="E17" s="50">
        <v>25</v>
      </c>
      <c r="F17" s="50">
        <v>0</v>
      </c>
      <c r="G17" s="50">
        <v>0</v>
      </c>
      <c r="H17" s="50">
        <v>0</v>
      </c>
      <c r="I17" s="50">
        <v>0</v>
      </c>
      <c r="J17" s="50">
        <f aca="true" t="shared" si="0" ref="J17:J33">H17+I17</f>
        <v>0</v>
      </c>
      <c r="K17" s="50">
        <f aca="true" t="shared" si="1" ref="K17:K33">E17+G17+J17</f>
        <v>25</v>
      </c>
      <c r="L17" s="51">
        <v>0</v>
      </c>
      <c r="M17" s="452" t="s">
        <v>31</v>
      </c>
    </row>
    <row r="18" spans="1:13" ht="15.75">
      <c r="A18" s="48" t="s">
        <v>58</v>
      </c>
      <c r="B18" s="49"/>
      <c r="C18" s="50">
        <v>37</v>
      </c>
      <c r="D18" s="50">
        <v>1</v>
      </c>
      <c r="E18" s="50">
        <v>37</v>
      </c>
      <c r="F18" s="50">
        <v>1</v>
      </c>
      <c r="G18" s="50">
        <v>2</v>
      </c>
      <c r="H18" s="50">
        <v>0</v>
      </c>
      <c r="I18" s="50">
        <v>0</v>
      </c>
      <c r="J18" s="50">
        <f t="shared" si="0"/>
        <v>0</v>
      </c>
      <c r="K18" s="50">
        <f t="shared" si="1"/>
        <v>39</v>
      </c>
      <c r="L18" s="51">
        <v>1</v>
      </c>
      <c r="M18" s="452" t="s">
        <v>31</v>
      </c>
    </row>
    <row r="19" spans="1:13" ht="15.75">
      <c r="A19" s="48" t="s">
        <v>59</v>
      </c>
      <c r="B19" s="49"/>
      <c r="C19" s="50">
        <v>895</v>
      </c>
      <c r="D19" s="50">
        <v>101</v>
      </c>
      <c r="E19" s="50">
        <v>888</v>
      </c>
      <c r="F19" s="50">
        <v>101</v>
      </c>
      <c r="G19" s="50">
        <v>19</v>
      </c>
      <c r="H19" s="50">
        <v>0</v>
      </c>
      <c r="I19" s="50">
        <v>0</v>
      </c>
      <c r="J19" s="50">
        <f t="shared" si="0"/>
        <v>0</v>
      </c>
      <c r="K19" s="50">
        <f t="shared" si="1"/>
        <v>907</v>
      </c>
      <c r="L19" s="51">
        <v>85</v>
      </c>
      <c r="M19" s="452" t="s">
        <v>31</v>
      </c>
    </row>
    <row r="20" spans="1:13" ht="15.75">
      <c r="A20" s="48" t="s">
        <v>60</v>
      </c>
      <c r="B20" s="49"/>
      <c r="C20" s="50">
        <v>37</v>
      </c>
      <c r="D20" s="50">
        <v>10</v>
      </c>
      <c r="E20" s="50">
        <v>37</v>
      </c>
      <c r="F20" s="50">
        <v>10</v>
      </c>
      <c r="G20" s="50">
        <v>2</v>
      </c>
      <c r="H20" s="50">
        <v>0</v>
      </c>
      <c r="I20" s="50">
        <v>0</v>
      </c>
      <c r="J20" s="50">
        <f t="shared" si="0"/>
        <v>0</v>
      </c>
      <c r="K20" s="50">
        <f t="shared" si="1"/>
        <v>39</v>
      </c>
      <c r="L20" s="51">
        <v>6</v>
      </c>
      <c r="M20" s="452" t="s">
        <v>31</v>
      </c>
    </row>
    <row r="21" spans="1:13" ht="15.75">
      <c r="A21" s="48" t="s">
        <v>61</v>
      </c>
      <c r="B21" s="49"/>
      <c r="C21" s="50">
        <v>2669</v>
      </c>
      <c r="D21" s="50">
        <v>250</v>
      </c>
      <c r="E21" s="50">
        <v>2633</v>
      </c>
      <c r="F21" s="50">
        <v>250</v>
      </c>
      <c r="G21" s="50">
        <v>116</v>
      </c>
      <c r="H21" s="50">
        <v>8</v>
      </c>
      <c r="I21" s="50">
        <v>0</v>
      </c>
      <c r="J21" s="50">
        <f t="shared" si="0"/>
        <v>8</v>
      </c>
      <c r="K21" s="50">
        <f t="shared" si="1"/>
        <v>2757</v>
      </c>
      <c r="L21" s="51">
        <v>242</v>
      </c>
      <c r="M21" s="452" t="s">
        <v>31</v>
      </c>
    </row>
    <row r="22" spans="1:13" ht="15.75">
      <c r="A22" s="375" t="s">
        <v>62</v>
      </c>
      <c r="B22" s="354"/>
      <c r="C22" s="50">
        <v>561</v>
      </c>
      <c r="D22" s="50">
        <v>52</v>
      </c>
      <c r="E22" s="50">
        <v>555</v>
      </c>
      <c r="F22" s="50">
        <v>52</v>
      </c>
      <c r="G22" s="50">
        <v>19</v>
      </c>
      <c r="H22" s="50">
        <v>0</v>
      </c>
      <c r="I22" s="50">
        <v>0</v>
      </c>
      <c r="J22" s="50">
        <f t="shared" si="0"/>
        <v>0</v>
      </c>
      <c r="K22" s="50">
        <f t="shared" si="1"/>
        <v>574</v>
      </c>
      <c r="L22" s="51">
        <v>44</v>
      </c>
      <c r="M22" s="452" t="s">
        <v>31</v>
      </c>
    </row>
    <row r="23" spans="1:13" ht="15.75">
      <c r="A23" s="353" t="s">
        <v>63</v>
      </c>
      <c r="B23" s="354"/>
      <c r="C23" s="50">
        <v>8</v>
      </c>
      <c r="D23" s="50">
        <v>1</v>
      </c>
      <c r="E23" s="50">
        <v>8</v>
      </c>
      <c r="F23" s="50">
        <v>1</v>
      </c>
      <c r="G23" s="50">
        <v>0</v>
      </c>
      <c r="H23" s="50">
        <v>0</v>
      </c>
      <c r="I23" s="50">
        <v>0</v>
      </c>
      <c r="J23" s="50">
        <f t="shared" si="0"/>
        <v>0</v>
      </c>
      <c r="K23" s="50">
        <f t="shared" si="1"/>
        <v>8</v>
      </c>
      <c r="L23" s="51">
        <v>1</v>
      </c>
      <c r="M23" s="452" t="s">
        <v>31</v>
      </c>
    </row>
    <row r="24" spans="1:13" ht="15.75">
      <c r="A24" s="353" t="s">
        <v>64</v>
      </c>
      <c r="B24" s="354"/>
      <c r="C24" s="50">
        <v>7</v>
      </c>
      <c r="D24" s="50">
        <v>0</v>
      </c>
      <c r="E24" s="50">
        <v>7</v>
      </c>
      <c r="F24" s="50">
        <v>0</v>
      </c>
      <c r="G24" s="50">
        <v>1</v>
      </c>
      <c r="H24" s="50">
        <v>0</v>
      </c>
      <c r="I24" s="50">
        <v>0</v>
      </c>
      <c r="J24" s="50">
        <f t="shared" si="0"/>
        <v>0</v>
      </c>
      <c r="K24" s="50">
        <f t="shared" si="1"/>
        <v>8</v>
      </c>
      <c r="L24" s="51">
        <v>0</v>
      </c>
      <c r="M24" s="452" t="s">
        <v>31</v>
      </c>
    </row>
    <row r="25" spans="1:13" ht="15.75">
      <c r="A25" s="353" t="s">
        <v>65</v>
      </c>
      <c r="B25" s="354"/>
      <c r="C25" s="50">
        <v>5</v>
      </c>
      <c r="D25" s="50">
        <v>0</v>
      </c>
      <c r="E25" s="50">
        <v>5</v>
      </c>
      <c r="F25" s="50">
        <v>0</v>
      </c>
      <c r="G25" s="50">
        <v>0</v>
      </c>
      <c r="H25" s="50">
        <v>0</v>
      </c>
      <c r="I25" s="50">
        <v>0</v>
      </c>
      <c r="J25" s="50">
        <f t="shared" si="0"/>
        <v>0</v>
      </c>
      <c r="K25" s="50">
        <f t="shared" si="1"/>
        <v>5</v>
      </c>
      <c r="L25" s="51">
        <v>0</v>
      </c>
      <c r="M25" s="452" t="s">
        <v>31</v>
      </c>
    </row>
    <row r="26" spans="1:13" ht="15.75">
      <c r="A26" s="353" t="s">
        <v>66</v>
      </c>
      <c r="B26" s="354"/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f t="shared" si="0"/>
        <v>0</v>
      </c>
      <c r="K26" s="50">
        <f t="shared" si="1"/>
        <v>0</v>
      </c>
      <c r="L26" s="51">
        <v>0</v>
      </c>
      <c r="M26" s="452" t="s">
        <v>31</v>
      </c>
    </row>
    <row r="27" spans="1:13" ht="15.75">
      <c r="A27" s="353" t="s">
        <v>67</v>
      </c>
      <c r="B27" s="354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f t="shared" si="0"/>
        <v>0</v>
      </c>
      <c r="K27" s="50">
        <f t="shared" si="1"/>
        <v>0</v>
      </c>
      <c r="L27" s="51">
        <v>0</v>
      </c>
      <c r="M27" s="452" t="s">
        <v>31</v>
      </c>
    </row>
    <row r="28" spans="1:13" ht="15.75">
      <c r="A28" s="353" t="s">
        <v>68</v>
      </c>
      <c r="B28" s="354"/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f t="shared" si="0"/>
        <v>0</v>
      </c>
      <c r="K28" s="50">
        <f t="shared" si="1"/>
        <v>0</v>
      </c>
      <c r="L28" s="51">
        <v>0</v>
      </c>
      <c r="M28" s="452" t="s">
        <v>31</v>
      </c>
    </row>
    <row r="29" spans="1:13" ht="15.75">
      <c r="A29" s="353" t="s">
        <v>69</v>
      </c>
      <c r="B29" s="354"/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f t="shared" si="0"/>
        <v>0</v>
      </c>
      <c r="K29" s="50">
        <f t="shared" si="1"/>
        <v>0</v>
      </c>
      <c r="L29" s="51">
        <v>0</v>
      </c>
      <c r="M29" s="452" t="s">
        <v>31</v>
      </c>
    </row>
    <row r="30" spans="1:13" ht="15.75">
      <c r="A30" s="353" t="s">
        <v>70</v>
      </c>
      <c r="B30" s="354"/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f t="shared" si="0"/>
        <v>0</v>
      </c>
      <c r="K30" s="50">
        <f t="shared" si="1"/>
        <v>0</v>
      </c>
      <c r="L30" s="51">
        <v>0</v>
      </c>
      <c r="M30" s="452" t="s">
        <v>31</v>
      </c>
    </row>
    <row r="31" spans="1:13" ht="15.75">
      <c r="A31" s="353" t="s">
        <v>71</v>
      </c>
      <c r="B31" s="354"/>
      <c r="C31" s="50">
        <v>54</v>
      </c>
      <c r="D31" s="50">
        <v>1</v>
      </c>
      <c r="E31" s="50">
        <v>54</v>
      </c>
      <c r="F31" s="50">
        <v>1</v>
      </c>
      <c r="G31" s="50">
        <v>4</v>
      </c>
      <c r="H31" s="50">
        <v>0</v>
      </c>
      <c r="I31" s="50">
        <v>0</v>
      </c>
      <c r="J31" s="50">
        <f t="shared" si="0"/>
        <v>0</v>
      </c>
      <c r="K31" s="50">
        <f t="shared" si="1"/>
        <v>58</v>
      </c>
      <c r="L31" s="51">
        <v>0</v>
      </c>
      <c r="M31" s="452" t="s">
        <v>31</v>
      </c>
    </row>
    <row r="32" spans="1:13" ht="15.75">
      <c r="A32" s="353" t="s">
        <v>72</v>
      </c>
      <c r="B32" s="354"/>
      <c r="C32" s="50">
        <v>20</v>
      </c>
      <c r="D32" s="50">
        <v>0</v>
      </c>
      <c r="E32" s="50">
        <v>20</v>
      </c>
      <c r="F32" s="50">
        <v>0</v>
      </c>
      <c r="G32" s="50">
        <v>0</v>
      </c>
      <c r="H32" s="50">
        <v>0</v>
      </c>
      <c r="I32" s="50">
        <v>0</v>
      </c>
      <c r="J32" s="50">
        <f t="shared" si="0"/>
        <v>0</v>
      </c>
      <c r="K32" s="50">
        <f t="shared" si="1"/>
        <v>20</v>
      </c>
      <c r="L32" s="51">
        <v>0</v>
      </c>
      <c r="M32" s="452" t="s">
        <v>31</v>
      </c>
    </row>
    <row r="33" spans="1:13" ht="15.75">
      <c r="A33" s="351" t="s">
        <v>73</v>
      </c>
      <c r="B33" s="352"/>
      <c r="C33" s="52">
        <v>35</v>
      </c>
      <c r="D33" s="52">
        <v>2</v>
      </c>
      <c r="E33" s="52">
        <v>35</v>
      </c>
      <c r="F33" s="52">
        <v>2</v>
      </c>
      <c r="G33" s="52">
        <v>0</v>
      </c>
      <c r="H33" s="52">
        <v>0</v>
      </c>
      <c r="I33" s="52">
        <v>0</v>
      </c>
      <c r="J33" s="52">
        <f t="shared" si="0"/>
        <v>0</v>
      </c>
      <c r="K33" s="52">
        <f t="shared" si="1"/>
        <v>35</v>
      </c>
      <c r="L33" s="53">
        <v>3</v>
      </c>
      <c r="M33" s="452" t="s">
        <v>31</v>
      </c>
    </row>
    <row r="34" spans="1:13" ht="16.5" thickBot="1">
      <c r="A34" s="367" t="s">
        <v>74</v>
      </c>
      <c r="B34" s="368"/>
      <c r="C34" s="54">
        <f aca="true" t="shared" si="2" ref="C34:L34">SUM(C17:C33)</f>
        <v>4353</v>
      </c>
      <c r="D34" s="55">
        <f t="shared" si="2"/>
        <v>418</v>
      </c>
      <c r="E34" s="56">
        <f t="shared" si="2"/>
        <v>4304</v>
      </c>
      <c r="F34" s="55">
        <f t="shared" si="2"/>
        <v>418</v>
      </c>
      <c r="G34" s="56">
        <f t="shared" si="2"/>
        <v>163</v>
      </c>
      <c r="H34" s="55">
        <f t="shared" si="2"/>
        <v>8</v>
      </c>
      <c r="I34" s="55">
        <f t="shared" si="2"/>
        <v>0</v>
      </c>
      <c r="J34" s="55">
        <f t="shared" si="2"/>
        <v>8</v>
      </c>
      <c r="K34" s="57">
        <f t="shared" si="2"/>
        <v>4475</v>
      </c>
      <c r="L34" s="56">
        <f t="shared" si="2"/>
        <v>382</v>
      </c>
      <c r="M34" s="452" t="s">
        <v>31</v>
      </c>
    </row>
    <row r="35" spans="1:13" ht="15.75">
      <c r="A35" s="365" t="s">
        <v>75</v>
      </c>
      <c r="B35" s="366"/>
      <c r="C35" s="58">
        <v>4241</v>
      </c>
      <c r="D35" s="58">
        <v>312</v>
      </c>
      <c r="E35" s="59">
        <v>4193</v>
      </c>
      <c r="F35" s="58">
        <v>312</v>
      </c>
      <c r="G35" s="59">
        <v>148</v>
      </c>
      <c r="H35" s="58">
        <v>2</v>
      </c>
      <c r="I35" s="58">
        <v>0</v>
      </c>
      <c r="J35" s="60">
        <f>H35+I35</f>
        <v>2</v>
      </c>
      <c r="K35" s="61">
        <v>4343</v>
      </c>
      <c r="L35" s="62">
        <v>284</v>
      </c>
      <c r="M35" s="452" t="s">
        <v>31</v>
      </c>
    </row>
    <row r="36" spans="1:13" ht="15.75">
      <c r="A36" s="371" t="s">
        <v>76</v>
      </c>
      <c r="B36" s="372"/>
      <c r="C36" s="58">
        <v>97</v>
      </c>
      <c r="D36" s="58">
        <v>22</v>
      </c>
      <c r="E36" s="59">
        <v>97</v>
      </c>
      <c r="F36" s="58">
        <v>22</v>
      </c>
      <c r="G36" s="59">
        <v>14</v>
      </c>
      <c r="H36" s="58">
        <v>0</v>
      </c>
      <c r="I36" s="58">
        <v>0</v>
      </c>
      <c r="J36" s="60">
        <f>H36+I36</f>
        <v>0</v>
      </c>
      <c r="K36" s="61">
        <v>111</v>
      </c>
      <c r="L36" s="62">
        <v>14</v>
      </c>
      <c r="M36" s="452" t="s">
        <v>31</v>
      </c>
    </row>
    <row r="37" spans="1:13" ht="15.75">
      <c r="A37" s="369" t="s">
        <v>77</v>
      </c>
      <c r="B37" s="370"/>
      <c r="C37" s="58">
        <v>15</v>
      </c>
      <c r="D37" s="58">
        <v>84</v>
      </c>
      <c r="E37" s="59">
        <v>14</v>
      </c>
      <c r="F37" s="58">
        <v>84</v>
      </c>
      <c r="G37" s="59">
        <v>1</v>
      </c>
      <c r="H37" s="58">
        <v>6</v>
      </c>
      <c r="I37" s="58">
        <v>0</v>
      </c>
      <c r="J37" s="60">
        <f>H37+I37</f>
        <v>6</v>
      </c>
      <c r="K37" s="61">
        <v>21</v>
      </c>
      <c r="L37" s="62">
        <v>84</v>
      </c>
      <c r="M37" s="452" t="s">
        <v>31</v>
      </c>
    </row>
    <row r="38" spans="1:13" s="66" customFormat="1" ht="15.75">
      <c r="A38" s="363" t="s">
        <v>74</v>
      </c>
      <c r="B38" s="364"/>
      <c r="C38" s="63">
        <f aca="true" t="shared" si="3" ref="C38:L38">SUM(C35:C37)</f>
        <v>4353</v>
      </c>
      <c r="D38" s="63">
        <f t="shared" si="3"/>
        <v>418</v>
      </c>
      <c r="E38" s="63">
        <f t="shared" si="3"/>
        <v>4304</v>
      </c>
      <c r="F38" s="63">
        <f t="shared" si="3"/>
        <v>418</v>
      </c>
      <c r="G38" s="63">
        <f t="shared" si="3"/>
        <v>163</v>
      </c>
      <c r="H38" s="63">
        <f t="shared" si="3"/>
        <v>8</v>
      </c>
      <c r="I38" s="63">
        <f t="shared" si="3"/>
        <v>0</v>
      </c>
      <c r="J38" s="63">
        <f t="shared" si="3"/>
        <v>8</v>
      </c>
      <c r="K38" s="64">
        <f t="shared" si="3"/>
        <v>4475</v>
      </c>
      <c r="L38" s="65">
        <f t="shared" si="3"/>
        <v>382</v>
      </c>
      <c r="M38" s="452" t="s">
        <v>31</v>
      </c>
    </row>
    <row r="39" spans="1:13" s="66" customFormat="1" ht="15.75">
      <c r="A39" s="387" t="s">
        <v>45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452" t="s">
        <v>31</v>
      </c>
    </row>
    <row r="40" spans="1:13" s="66" customFormat="1" ht="15.75">
      <c r="A40" s="452" t="s">
        <v>45</v>
      </c>
      <c r="M40" s="455"/>
    </row>
  </sheetData>
  <sheetProtection/>
  <mergeCells count="39">
    <mergeCell ref="A39:L39"/>
    <mergeCell ref="A6:L6"/>
    <mergeCell ref="A9:L9"/>
    <mergeCell ref="A10:L10"/>
    <mergeCell ref="A11:L11"/>
    <mergeCell ref="I15:I16"/>
    <mergeCell ref="H15:H16"/>
    <mergeCell ref="C15:C16"/>
    <mergeCell ref="D15:D16"/>
    <mergeCell ref="H14:L14"/>
    <mergeCell ref="C14:D14"/>
    <mergeCell ref="A23:B23"/>
    <mergeCell ref="A22:B22"/>
    <mergeCell ref="L15:L16"/>
    <mergeCell ref="K15:K16"/>
    <mergeCell ref="F15:F16"/>
    <mergeCell ref="G14:G16"/>
    <mergeCell ref="J15:J16"/>
    <mergeCell ref="E14:F14"/>
    <mergeCell ref="A38:B38"/>
    <mergeCell ref="A24:B24"/>
    <mergeCell ref="A35:B35"/>
    <mergeCell ref="A34:B34"/>
    <mergeCell ref="A37:B37"/>
    <mergeCell ref="A36:B36"/>
    <mergeCell ref="A26:B26"/>
    <mergeCell ref="A25:B25"/>
    <mergeCell ref="A31:B31"/>
    <mergeCell ref="A30:B30"/>
    <mergeCell ref="A1:L5"/>
    <mergeCell ref="A7:L8"/>
    <mergeCell ref="A12:L13"/>
    <mergeCell ref="A33:B33"/>
    <mergeCell ref="A32:B32"/>
    <mergeCell ref="A14:B16"/>
    <mergeCell ref="E15:E16"/>
    <mergeCell ref="A29:B29"/>
    <mergeCell ref="A28:B28"/>
    <mergeCell ref="A27:B27"/>
  </mergeCells>
  <printOptions horizontalCentered="1"/>
  <pageMargins left="0.75" right="0.75" top="0.5" bottom="1" header="0.5" footer="0.5"/>
  <pageSetup fitToHeight="1" fitToWidth="1" horizontalDpi="600" verticalDpi="600" orientation="landscape" scale="70" r:id="rId1"/>
  <headerFooter alignWithMargins="0">
    <oddFooter>&amp;C&amp;"Times New Roman,Regular"Exhibit I - Detail of Permanent Positions by Category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N37"/>
  <sheetViews>
    <sheetView showGridLines="0" showOutlineSymbols="0" view="pageBreakPreview" zoomScaleNormal="60" zoomScaleSheetLayoutView="100" zoomScalePageLayoutView="0" workbookViewId="0" topLeftCell="A1">
      <pane xSplit="1" ySplit="16" topLeftCell="B17" activePane="bottomRight" state="frozen"/>
      <selection pane="topLeft" activeCell="A81" sqref="A81"/>
      <selection pane="topRight" activeCell="A81" sqref="A81"/>
      <selection pane="bottomLeft" activeCell="A81" sqref="A81"/>
      <selection pane="bottomRight" activeCell="A81" sqref="A81"/>
    </sheetView>
  </sheetViews>
  <sheetFormatPr defaultColWidth="9.6640625" defaultRowHeight="15"/>
  <cols>
    <col min="1" max="1" width="56.99609375" style="6" customWidth="1"/>
    <col min="2" max="2" width="11.6640625" style="6" customWidth="1"/>
    <col min="3" max="3" width="5.10546875" style="6" customWidth="1"/>
    <col min="4" max="4" width="12.21484375" style="6" customWidth="1"/>
    <col min="5" max="5" width="8.77734375" style="6" customWidth="1"/>
    <col min="6" max="6" width="16.21484375" style="6" customWidth="1"/>
    <col min="7" max="7" width="9.21484375" style="6" customWidth="1"/>
    <col min="8" max="8" width="9.77734375" style="6" customWidth="1"/>
    <col min="9" max="9" width="7.77734375" style="6" customWidth="1"/>
    <col min="10" max="10" width="11.77734375" style="6" bestFit="1" customWidth="1"/>
    <col min="11" max="11" width="4.99609375" style="457" customWidth="1"/>
    <col min="12" max="16384" width="9.6640625" style="6" customWidth="1"/>
  </cols>
  <sheetData>
    <row r="1" ht="15.75">
      <c r="K1" s="452" t="s">
        <v>31</v>
      </c>
    </row>
    <row r="2" ht="15.75">
      <c r="K2" s="452" t="s">
        <v>31</v>
      </c>
    </row>
    <row r="3" ht="15.75">
      <c r="K3" s="452" t="s">
        <v>31</v>
      </c>
    </row>
    <row r="4" ht="15.75">
      <c r="K4" s="452" t="s">
        <v>31</v>
      </c>
    </row>
    <row r="5" ht="15.75">
      <c r="K5" s="452" t="s">
        <v>31</v>
      </c>
    </row>
    <row r="6" spans="1:11" ht="20.25">
      <c r="A6" s="393" t="s">
        <v>78</v>
      </c>
      <c r="B6" s="312"/>
      <c r="C6" s="312"/>
      <c r="D6" s="312"/>
      <c r="E6" s="312"/>
      <c r="F6" s="312"/>
      <c r="G6" s="312"/>
      <c r="H6" s="312"/>
      <c r="I6" s="312"/>
      <c r="J6" s="312"/>
      <c r="K6" s="452" t="s">
        <v>31</v>
      </c>
    </row>
    <row r="7" spans="1:11" ht="18.75">
      <c r="A7" s="67"/>
      <c r="B7" s="68"/>
      <c r="C7" s="68"/>
      <c r="D7" s="68"/>
      <c r="E7" s="68"/>
      <c r="F7" s="68"/>
      <c r="G7" s="68"/>
      <c r="H7" s="68"/>
      <c r="I7" s="68"/>
      <c r="J7" s="68"/>
      <c r="K7" s="452" t="s">
        <v>31</v>
      </c>
    </row>
    <row r="8" spans="1:11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452" t="s">
        <v>31</v>
      </c>
    </row>
    <row r="9" spans="1:11" ht="20.25">
      <c r="A9" s="392" t="s">
        <v>79</v>
      </c>
      <c r="B9" s="337"/>
      <c r="C9" s="337"/>
      <c r="D9" s="337"/>
      <c r="E9" s="337"/>
      <c r="F9" s="337"/>
      <c r="G9" s="337"/>
      <c r="H9" s="337"/>
      <c r="I9" s="337"/>
      <c r="J9" s="337"/>
      <c r="K9" s="452" t="s">
        <v>31</v>
      </c>
    </row>
    <row r="10" spans="1:14" ht="16.5">
      <c r="A10" s="338" t="s">
        <v>48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452" t="s">
        <v>31</v>
      </c>
      <c r="L10" s="46"/>
      <c r="M10" s="46"/>
      <c r="N10" s="46"/>
    </row>
    <row r="11" spans="1:14" ht="16.5">
      <c r="A11" s="338" t="s">
        <v>49</v>
      </c>
      <c r="B11" s="339"/>
      <c r="C11" s="339"/>
      <c r="D11" s="339"/>
      <c r="E11" s="339"/>
      <c r="F11" s="339"/>
      <c r="G11" s="339"/>
      <c r="H11" s="339"/>
      <c r="I11" s="339"/>
      <c r="J11" s="339"/>
      <c r="K11" s="452" t="s">
        <v>31</v>
      </c>
      <c r="L11" s="46"/>
      <c r="M11" s="46"/>
      <c r="N11" s="46"/>
    </row>
    <row r="12" spans="1:11" ht="15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452" t="s">
        <v>31</v>
      </c>
    </row>
    <row r="13" spans="1:11" ht="16.5" thickBo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452" t="s">
        <v>31</v>
      </c>
    </row>
    <row r="14" spans="1:11" ht="15.75">
      <c r="A14" s="394" t="s">
        <v>80</v>
      </c>
      <c r="B14" s="399" t="s">
        <v>174</v>
      </c>
      <c r="C14" s="400"/>
      <c r="D14" s="401"/>
      <c r="E14" s="399" t="s">
        <v>166</v>
      </c>
      <c r="F14" s="405"/>
      <c r="G14" s="399" t="s">
        <v>169</v>
      </c>
      <c r="H14" s="405"/>
      <c r="I14" s="399" t="s">
        <v>81</v>
      </c>
      <c r="J14" s="405"/>
      <c r="K14" s="452" t="s">
        <v>31</v>
      </c>
    </row>
    <row r="15" spans="1:11" ht="15.75">
      <c r="A15" s="395"/>
      <c r="B15" s="402"/>
      <c r="C15" s="403"/>
      <c r="D15" s="404"/>
      <c r="E15" s="406"/>
      <c r="F15" s="407"/>
      <c r="G15" s="406"/>
      <c r="H15" s="407"/>
      <c r="I15" s="406"/>
      <c r="J15" s="407"/>
      <c r="K15" s="452" t="s">
        <v>31</v>
      </c>
    </row>
    <row r="16" spans="1:11" ht="16.5" thickBot="1">
      <c r="A16" s="396"/>
      <c r="B16" s="70" t="s">
        <v>26</v>
      </c>
      <c r="C16" s="71"/>
      <c r="D16" s="71" t="s">
        <v>28</v>
      </c>
      <c r="E16" s="70" t="s">
        <v>26</v>
      </c>
      <c r="F16" s="71" t="s">
        <v>28</v>
      </c>
      <c r="G16" s="70" t="s">
        <v>26</v>
      </c>
      <c r="H16" s="71" t="s">
        <v>28</v>
      </c>
      <c r="I16" s="70" t="s">
        <v>26</v>
      </c>
      <c r="J16" s="72" t="s">
        <v>28</v>
      </c>
      <c r="K16" s="452" t="s">
        <v>31</v>
      </c>
    </row>
    <row r="17" spans="1:11" ht="15.75">
      <c r="A17" s="73" t="s">
        <v>136</v>
      </c>
      <c r="B17" s="74">
        <v>155</v>
      </c>
      <c r="C17" s="75"/>
      <c r="D17" s="75"/>
      <c r="E17" s="74">
        <v>160</v>
      </c>
      <c r="F17" s="75"/>
      <c r="G17" s="74">
        <v>164</v>
      </c>
      <c r="H17" s="75"/>
      <c r="I17" s="74">
        <f>G17-B17</f>
        <v>9</v>
      </c>
      <c r="J17" s="76"/>
      <c r="K17" s="452" t="s">
        <v>31</v>
      </c>
    </row>
    <row r="18" spans="1:11" ht="15.75">
      <c r="A18" s="77" t="s">
        <v>137</v>
      </c>
      <c r="B18" s="74">
        <v>1854</v>
      </c>
      <c r="C18" s="75"/>
      <c r="D18" s="75"/>
      <c r="E18" s="74">
        <v>1863</v>
      </c>
      <c r="F18" s="75"/>
      <c r="G18" s="74">
        <v>1941</v>
      </c>
      <c r="H18" s="75"/>
      <c r="I18" s="74">
        <f aca="true" t="shared" si="0" ref="I18:I30">G18-B18</f>
        <v>87</v>
      </c>
      <c r="J18" s="76"/>
      <c r="K18" s="452" t="s">
        <v>31</v>
      </c>
    </row>
    <row r="19" spans="1:11" ht="15.75">
      <c r="A19" s="77" t="s">
        <v>138</v>
      </c>
      <c r="B19" s="74">
        <v>578</v>
      </c>
      <c r="C19" s="75"/>
      <c r="D19" s="75"/>
      <c r="E19" s="74">
        <v>543</v>
      </c>
      <c r="F19" s="75"/>
      <c r="G19" s="74">
        <v>581</v>
      </c>
      <c r="H19" s="75"/>
      <c r="I19" s="74">
        <f t="shared" si="0"/>
        <v>3</v>
      </c>
      <c r="J19" s="76"/>
      <c r="K19" s="452" t="s">
        <v>31</v>
      </c>
    </row>
    <row r="20" spans="1:11" ht="15.75">
      <c r="A20" s="77" t="s">
        <v>139</v>
      </c>
      <c r="B20" s="74">
        <v>363</v>
      </c>
      <c r="C20" s="75"/>
      <c r="D20" s="75"/>
      <c r="E20" s="74">
        <v>360</v>
      </c>
      <c r="F20" s="75"/>
      <c r="G20" s="74">
        <v>368</v>
      </c>
      <c r="H20" s="75"/>
      <c r="I20" s="74">
        <f t="shared" si="0"/>
        <v>5</v>
      </c>
      <c r="J20" s="76"/>
      <c r="K20" s="452" t="s">
        <v>31</v>
      </c>
    </row>
    <row r="21" spans="1:11" ht="15.75">
      <c r="A21" s="77" t="s">
        <v>140</v>
      </c>
      <c r="B21" s="74">
        <v>266</v>
      </c>
      <c r="C21" s="75"/>
      <c r="D21" s="75"/>
      <c r="E21" s="74">
        <v>263</v>
      </c>
      <c r="F21" s="75"/>
      <c r="G21" s="74">
        <v>267</v>
      </c>
      <c r="H21" s="75"/>
      <c r="I21" s="74">
        <f t="shared" si="0"/>
        <v>1</v>
      </c>
      <c r="J21" s="76"/>
      <c r="K21" s="452" t="s">
        <v>31</v>
      </c>
    </row>
    <row r="22" spans="1:11" ht="15.75">
      <c r="A22" s="77" t="s">
        <v>141</v>
      </c>
      <c r="B22" s="74">
        <v>335</v>
      </c>
      <c r="C22" s="75"/>
      <c r="D22" s="75"/>
      <c r="E22" s="74">
        <v>341</v>
      </c>
      <c r="F22" s="75"/>
      <c r="G22" s="74">
        <v>347</v>
      </c>
      <c r="H22" s="75"/>
      <c r="I22" s="74">
        <f t="shared" si="0"/>
        <v>12</v>
      </c>
      <c r="J22" s="76"/>
      <c r="K22" s="452" t="s">
        <v>31</v>
      </c>
    </row>
    <row r="23" spans="1:11" ht="15.75">
      <c r="A23" s="77" t="s">
        <v>142</v>
      </c>
      <c r="B23" s="74">
        <v>29</v>
      </c>
      <c r="C23" s="75"/>
      <c r="D23" s="75"/>
      <c r="E23" s="74">
        <v>29</v>
      </c>
      <c r="F23" s="75"/>
      <c r="G23" s="74">
        <v>30</v>
      </c>
      <c r="H23" s="75"/>
      <c r="I23" s="74">
        <f t="shared" si="0"/>
        <v>1</v>
      </c>
      <c r="J23" s="76"/>
      <c r="K23" s="452" t="s">
        <v>31</v>
      </c>
    </row>
    <row r="24" spans="1:11" ht="15.75">
      <c r="A24" s="77" t="s">
        <v>143</v>
      </c>
      <c r="B24" s="74">
        <v>266</v>
      </c>
      <c r="C24" s="75"/>
      <c r="D24" s="75"/>
      <c r="E24" s="74">
        <v>265</v>
      </c>
      <c r="F24" s="75"/>
      <c r="G24" s="74">
        <v>273</v>
      </c>
      <c r="H24" s="75"/>
      <c r="I24" s="74">
        <f t="shared" si="0"/>
        <v>7</v>
      </c>
      <c r="J24" s="76"/>
      <c r="K24" s="452" t="s">
        <v>31</v>
      </c>
    </row>
    <row r="25" spans="1:11" ht="15.75">
      <c r="A25" s="77" t="s">
        <v>144</v>
      </c>
      <c r="B25" s="74">
        <v>131</v>
      </c>
      <c r="C25" s="75"/>
      <c r="D25" s="75"/>
      <c r="E25" s="74">
        <v>126</v>
      </c>
      <c r="F25" s="75"/>
      <c r="G25" s="74">
        <v>131</v>
      </c>
      <c r="H25" s="75"/>
      <c r="I25" s="74">
        <f t="shared" si="0"/>
        <v>0</v>
      </c>
      <c r="J25" s="76"/>
      <c r="K25" s="452" t="s">
        <v>31</v>
      </c>
    </row>
    <row r="26" spans="1:11" ht="15.75">
      <c r="A26" s="77" t="s">
        <v>145</v>
      </c>
      <c r="B26" s="74">
        <v>256</v>
      </c>
      <c r="C26" s="75"/>
      <c r="D26" s="75"/>
      <c r="E26" s="74">
        <v>234</v>
      </c>
      <c r="F26" s="75"/>
      <c r="G26" s="74">
        <v>250</v>
      </c>
      <c r="H26" s="75"/>
      <c r="I26" s="74">
        <f t="shared" si="0"/>
        <v>-6</v>
      </c>
      <c r="J26" s="76"/>
      <c r="K26" s="452" t="s">
        <v>31</v>
      </c>
    </row>
    <row r="27" spans="1:11" ht="15.75">
      <c r="A27" s="77" t="s">
        <v>146</v>
      </c>
      <c r="B27" s="74">
        <v>48</v>
      </c>
      <c r="C27" s="75"/>
      <c r="D27" s="75"/>
      <c r="E27" s="74">
        <v>47</v>
      </c>
      <c r="F27" s="75"/>
      <c r="G27" s="74">
        <v>47</v>
      </c>
      <c r="H27" s="75"/>
      <c r="I27" s="74">
        <f t="shared" si="0"/>
        <v>-1</v>
      </c>
      <c r="J27" s="76"/>
      <c r="K27" s="452" t="s">
        <v>31</v>
      </c>
    </row>
    <row r="28" spans="1:11" ht="15.75">
      <c r="A28" s="77" t="s">
        <v>147</v>
      </c>
      <c r="B28" s="74">
        <v>38</v>
      </c>
      <c r="C28" s="75"/>
      <c r="D28" s="75"/>
      <c r="E28" s="74">
        <v>40</v>
      </c>
      <c r="F28" s="75"/>
      <c r="G28" s="74">
        <v>41</v>
      </c>
      <c r="H28" s="75"/>
      <c r="I28" s="74">
        <f t="shared" si="0"/>
        <v>3</v>
      </c>
      <c r="J28" s="76"/>
      <c r="K28" s="452" t="s">
        <v>31</v>
      </c>
    </row>
    <row r="29" spans="1:11" ht="15.75">
      <c r="A29" s="77" t="s">
        <v>148</v>
      </c>
      <c r="B29" s="74">
        <v>22</v>
      </c>
      <c r="C29" s="75"/>
      <c r="D29" s="75"/>
      <c r="E29" s="74">
        <v>21</v>
      </c>
      <c r="F29" s="75"/>
      <c r="G29" s="74">
        <v>22</v>
      </c>
      <c r="H29" s="75"/>
      <c r="I29" s="74">
        <f t="shared" si="0"/>
        <v>0</v>
      </c>
      <c r="J29" s="76"/>
      <c r="K29" s="452" t="s">
        <v>31</v>
      </c>
    </row>
    <row r="30" spans="1:11" ht="15.75">
      <c r="A30" s="77" t="s">
        <v>149</v>
      </c>
      <c r="B30" s="74">
        <v>9</v>
      </c>
      <c r="C30" s="75"/>
      <c r="D30" s="75"/>
      <c r="E30" s="74">
        <v>8</v>
      </c>
      <c r="F30" s="75"/>
      <c r="G30" s="74">
        <v>9</v>
      </c>
      <c r="H30" s="75"/>
      <c r="I30" s="74">
        <f t="shared" si="0"/>
        <v>0</v>
      </c>
      <c r="J30" s="76"/>
      <c r="K30" s="452" t="s">
        <v>31</v>
      </c>
    </row>
    <row r="31" spans="1:11" ht="15.75">
      <c r="A31" s="77" t="s">
        <v>150</v>
      </c>
      <c r="B31" s="74">
        <v>3</v>
      </c>
      <c r="C31" s="75"/>
      <c r="D31" s="75"/>
      <c r="E31" s="74">
        <v>4</v>
      </c>
      <c r="F31" s="75"/>
      <c r="G31" s="74">
        <v>4</v>
      </c>
      <c r="H31" s="75"/>
      <c r="I31" s="74">
        <f>G31-B31</f>
        <v>1</v>
      </c>
      <c r="J31" s="76"/>
      <c r="K31" s="452" t="s">
        <v>31</v>
      </c>
    </row>
    <row r="32" spans="1:11" ht="15.75">
      <c r="A32" s="78" t="s">
        <v>82</v>
      </c>
      <c r="B32" s="79">
        <f>SUM(B17:B31)</f>
        <v>4353</v>
      </c>
      <c r="C32" s="125"/>
      <c r="D32" s="80"/>
      <c r="E32" s="79">
        <f>SUM(E17:E31)</f>
        <v>4304</v>
      </c>
      <c r="F32" s="80"/>
      <c r="G32" s="79">
        <f>SUM(G17:G31)</f>
        <v>4475</v>
      </c>
      <c r="H32" s="80"/>
      <c r="I32" s="79">
        <f>SUM(I17:I31)</f>
        <v>122</v>
      </c>
      <c r="J32" s="81"/>
      <c r="K32" s="452" t="s">
        <v>31</v>
      </c>
    </row>
    <row r="33" spans="1:11" ht="15.75">
      <c r="A33" s="82" t="s">
        <v>83</v>
      </c>
      <c r="B33" s="83"/>
      <c r="C33" s="126"/>
      <c r="D33" s="84">
        <v>169701</v>
      </c>
      <c r="E33" s="85"/>
      <c r="F33" s="84">
        <v>171828</v>
      </c>
      <c r="G33" s="86"/>
      <c r="H33" s="84">
        <v>174778</v>
      </c>
      <c r="I33" s="87"/>
      <c r="J33" s="88"/>
      <c r="K33" s="452" t="s">
        <v>31</v>
      </c>
    </row>
    <row r="34" spans="1:11" ht="15.75">
      <c r="A34" s="82" t="s">
        <v>84</v>
      </c>
      <c r="B34" s="89"/>
      <c r="C34" s="127"/>
      <c r="D34" s="84">
        <v>108342</v>
      </c>
      <c r="E34" s="85"/>
      <c r="F34" s="84">
        <v>108665</v>
      </c>
      <c r="G34" s="86"/>
      <c r="H34" s="84">
        <v>108810</v>
      </c>
      <c r="I34" s="87"/>
      <c r="J34" s="88"/>
      <c r="K34" s="452" t="s">
        <v>31</v>
      </c>
    </row>
    <row r="35" spans="1:11" ht="16.5" thickBot="1">
      <c r="A35" s="90" t="s">
        <v>85</v>
      </c>
      <c r="B35" s="91"/>
      <c r="C35" s="128"/>
      <c r="D35" s="129">
        <v>13</v>
      </c>
      <c r="E35" s="92"/>
      <c r="F35" s="129">
        <v>13</v>
      </c>
      <c r="G35" s="92"/>
      <c r="H35" s="129">
        <v>13</v>
      </c>
      <c r="I35" s="93"/>
      <c r="J35" s="94"/>
      <c r="K35" s="452" t="s">
        <v>31</v>
      </c>
    </row>
    <row r="36" spans="1:12" ht="15.75">
      <c r="A36" s="397" t="s">
        <v>31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452" t="s">
        <v>31</v>
      </c>
    </row>
    <row r="37" spans="1:10" ht="15.75">
      <c r="A37" s="452" t="s">
        <v>45</v>
      </c>
      <c r="B37" s="68"/>
      <c r="C37" s="68"/>
      <c r="D37" s="68"/>
      <c r="E37" s="68"/>
      <c r="F37" s="68"/>
      <c r="G37" s="68"/>
      <c r="H37" s="68"/>
      <c r="I37" s="68"/>
      <c r="J37" s="68"/>
    </row>
  </sheetData>
  <sheetProtection/>
  <mergeCells count="10">
    <mergeCell ref="A11:J11"/>
    <mergeCell ref="A10:J10"/>
    <mergeCell ref="A9:J9"/>
    <mergeCell ref="A6:J6"/>
    <mergeCell ref="A14:A16"/>
    <mergeCell ref="A36:K36"/>
    <mergeCell ref="B14:D15"/>
    <mergeCell ref="E14:F15"/>
    <mergeCell ref="G14:H15"/>
    <mergeCell ref="I14:J15"/>
  </mergeCells>
  <printOptions horizontalCentered="1"/>
  <pageMargins left="0.5" right="0.5" top="0.5" bottom="0.55" header="0" footer="0"/>
  <pageSetup horizontalDpi="300" verticalDpi="300" orientation="landscape" scale="67" r:id="rId1"/>
  <headerFooter alignWithMargins="0">
    <oddFooter>&amp;C&amp;"Times New Roman,Regular"Exhibit K - Summary of Requirements by Grade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R80"/>
  <sheetViews>
    <sheetView view="pageBreakPreview" zoomScale="75" zoomScaleNormal="75" zoomScaleSheetLayoutView="75" zoomScalePageLayoutView="0" workbookViewId="0" topLeftCell="A1">
      <pane xSplit="4" ySplit="9" topLeftCell="E10" activePane="bottomRight" state="frozen"/>
      <selection pane="topLeft" activeCell="A81" sqref="A81"/>
      <selection pane="topRight" activeCell="A81" sqref="A81"/>
      <selection pane="bottomLeft" activeCell="A81" sqref="A81"/>
      <selection pane="bottomRight" activeCell="A81" sqref="A81"/>
    </sheetView>
  </sheetViews>
  <sheetFormatPr defaultColWidth="8.88671875" defaultRowHeight="15"/>
  <cols>
    <col min="1" max="1" width="1.88671875" style="96" customWidth="1"/>
    <col min="2" max="2" width="27.10546875" style="96" customWidth="1"/>
    <col min="3" max="3" width="12.5546875" style="96" customWidth="1"/>
    <col min="4" max="4" width="18.10546875" style="96" customWidth="1"/>
    <col min="5" max="5" width="9.77734375" style="96" customWidth="1"/>
    <col min="6" max="6" width="13.6640625" style="96" customWidth="1"/>
    <col min="7" max="7" width="8.88671875" style="96" customWidth="1"/>
    <col min="8" max="8" width="12.21484375" style="96" customWidth="1"/>
    <col min="9" max="9" width="8.88671875" style="96" customWidth="1"/>
    <col min="10" max="10" width="12.88671875" style="96" customWidth="1"/>
    <col min="11" max="11" width="8.88671875" style="96" customWidth="1"/>
    <col min="12" max="12" width="10.3359375" style="96" customWidth="1"/>
    <col min="13" max="13" width="0.9921875" style="122" customWidth="1"/>
    <col min="15" max="16384" width="8.88671875" style="96" customWidth="1"/>
  </cols>
  <sheetData>
    <row r="1" spans="1:13" ht="16.5" customHeight="1">
      <c r="A1" s="335" t="s">
        <v>86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95" t="s">
        <v>31</v>
      </c>
    </row>
    <row r="2" spans="1:13" ht="13.5" customHeight="1">
      <c r="A2" s="420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95" t="s">
        <v>31</v>
      </c>
    </row>
    <row r="3" spans="1:13" ht="16.5" customHeight="1">
      <c r="A3" s="421" t="s">
        <v>87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95" t="s">
        <v>31</v>
      </c>
    </row>
    <row r="4" spans="1:13" ht="16.5">
      <c r="A4" s="422" t="s">
        <v>32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95" t="s">
        <v>31</v>
      </c>
    </row>
    <row r="5" spans="1:13" ht="16.5">
      <c r="A5" s="422" t="s">
        <v>14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95" t="s">
        <v>31</v>
      </c>
    </row>
    <row r="6" spans="1:13" ht="15.75">
      <c r="A6" s="432" t="s">
        <v>13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95" t="s">
        <v>31</v>
      </c>
    </row>
    <row r="7" spans="1:13" ht="11.2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95" t="s">
        <v>31</v>
      </c>
    </row>
    <row r="8" spans="1:13" ht="31.5" customHeight="1">
      <c r="A8" s="425" t="s">
        <v>88</v>
      </c>
      <c r="B8" s="330"/>
      <c r="C8" s="330"/>
      <c r="D8" s="331"/>
      <c r="E8" s="418" t="s">
        <v>205</v>
      </c>
      <c r="F8" s="419"/>
      <c r="G8" s="436" t="s">
        <v>206</v>
      </c>
      <c r="H8" s="437"/>
      <c r="I8" s="433" t="s">
        <v>169</v>
      </c>
      <c r="J8" s="435"/>
      <c r="K8" s="433" t="s">
        <v>81</v>
      </c>
      <c r="L8" s="434"/>
      <c r="M8" s="95" t="s">
        <v>31</v>
      </c>
    </row>
    <row r="9" spans="1:13" ht="16.5" customHeight="1" thickBot="1">
      <c r="A9" s="426"/>
      <c r="B9" s="427"/>
      <c r="C9" s="427"/>
      <c r="D9" s="428"/>
      <c r="E9" s="97" t="s">
        <v>3</v>
      </c>
      <c r="F9" s="98" t="s">
        <v>28</v>
      </c>
      <c r="G9" s="97" t="s">
        <v>3</v>
      </c>
      <c r="H9" s="98" t="s">
        <v>28</v>
      </c>
      <c r="I9" s="97" t="s">
        <v>3</v>
      </c>
      <c r="J9" s="98" t="s">
        <v>28</v>
      </c>
      <c r="K9" s="97" t="s">
        <v>3</v>
      </c>
      <c r="L9" s="99" t="s">
        <v>28</v>
      </c>
      <c r="M9" s="95" t="s">
        <v>31</v>
      </c>
    </row>
    <row r="10" spans="1:13" ht="15.75">
      <c r="A10" s="429" t="s">
        <v>89</v>
      </c>
      <c r="B10" s="430"/>
      <c r="C10" s="430"/>
      <c r="D10" s="431"/>
      <c r="E10" s="100">
        <v>3576</v>
      </c>
      <c r="F10" s="101">
        <v>391779</v>
      </c>
      <c r="G10" s="100">
        <v>3697</v>
      </c>
      <c r="H10" s="101">
        <v>429878</v>
      </c>
      <c r="I10" s="100">
        <v>3981</v>
      </c>
      <c r="J10" s="101">
        <v>466745</v>
      </c>
      <c r="K10" s="100">
        <f aca="true" t="shared" si="0" ref="K10:L13">I10-G10</f>
        <v>284</v>
      </c>
      <c r="L10" s="62">
        <f t="shared" si="0"/>
        <v>36867</v>
      </c>
      <c r="M10" s="95" t="s">
        <v>31</v>
      </c>
    </row>
    <row r="11" spans="1:13" ht="15.75">
      <c r="A11" s="413" t="s">
        <v>90</v>
      </c>
      <c r="B11" s="414"/>
      <c r="C11" s="414"/>
      <c r="D11" s="415"/>
      <c r="E11" s="100">
        <v>412</v>
      </c>
      <c r="F11" s="101">
        <v>48784</v>
      </c>
      <c r="G11" s="100">
        <v>417</v>
      </c>
      <c r="H11" s="101">
        <v>44709</v>
      </c>
      <c r="I11" s="100">
        <v>414</v>
      </c>
      <c r="J11" s="101">
        <v>39622</v>
      </c>
      <c r="K11" s="100">
        <f t="shared" si="0"/>
        <v>-3</v>
      </c>
      <c r="L11" s="62">
        <f t="shared" si="0"/>
        <v>-5087</v>
      </c>
      <c r="M11" s="95" t="s">
        <v>31</v>
      </c>
    </row>
    <row r="12" spans="1:13" ht="15.75">
      <c r="A12" s="413" t="s">
        <v>91</v>
      </c>
      <c r="B12" s="414"/>
      <c r="C12" s="414"/>
      <c r="D12" s="415"/>
      <c r="E12" s="100">
        <v>1</v>
      </c>
      <c r="F12" s="101">
        <v>7960</v>
      </c>
      <c r="G12" s="100">
        <v>1</v>
      </c>
      <c r="H12" s="101">
        <v>7102</v>
      </c>
      <c r="I12" s="100">
        <v>1</v>
      </c>
      <c r="J12" s="101">
        <v>6478</v>
      </c>
      <c r="K12" s="100">
        <f t="shared" si="0"/>
        <v>0</v>
      </c>
      <c r="L12" s="62">
        <f t="shared" si="0"/>
        <v>-624</v>
      </c>
      <c r="M12" s="95" t="s">
        <v>31</v>
      </c>
    </row>
    <row r="13" spans="1:13" ht="15.75">
      <c r="A13" s="438" t="s">
        <v>92</v>
      </c>
      <c r="B13" s="439"/>
      <c r="C13" s="439"/>
      <c r="D13" s="440"/>
      <c r="E13" s="102">
        <v>0</v>
      </c>
      <c r="F13" s="103">
        <v>3073</v>
      </c>
      <c r="G13" s="102">
        <v>0</v>
      </c>
      <c r="H13" s="103">
        <v>3374</v>
      </c>
      <c r="I13" s="102">
        <v>0</v>
      </c>
      <c r="J13" s="103">
        <v>1032</v>
      </c>
      <c r="K13" s="102">
        <f t="shared" si="0"/>
        <v>0</v>
      </c>
      <c r="L13" s="104">
        <f t="shared" si="0"/>
        <v>-2342</v>
      </c>
      <c r="M13" s="95" t="s">
        <v>31</v>
      </c>
    </row>
    <row r="14" spans="1:13" ht="15.75">
      <c r="A14" s="441" t="s">
        <v>93</v>
      </c>
      <c r="B14" s="442"/>
      <c r="C14" s="442"/>
      <c r="D14" s="443"/>
      <c r="E14" s="105">
        <f aca="true" t="shared" si="1" ref="E14:J14">+E10+E11+E12+E13</f>
        <v>3989</v>
      </c>
      <c r="F14" s="106">
        <f t="shared" si="1"/>
        <v>451596</v>
      </c>
      <c r="G14" s="105">
        <f t="shared" si="1"/>
        <v>4115</v>
      </c>
      <c r="H14" s="106">
        <f t="shared" si="1"/>
        <v>485063</v>
      </c>
      <c r="I14" s="105">
        <f t="shared" si="1"/>
        <v>4396</v>
      </c>
      <c r="J14" s="106">
        <f t="shared" si="1"/>
        <v>513877</v>
      </c>
      <c r="K14" s="105">
        <f>SUM(K10:K13)</f>
        <v>281</v>
      </c>
      <c r="L14" s="107">
        <f>SUM(L10:L13)</f>
        <v>28814</v>
      </c>
      <c r="M14" s="95" t="s">
        <v>31</v>
      </c>
    </row>
    <row r="15" spans="1:13" ht="15.75">
      <c r="A15" s="413" t="s">
        <v>94</v>
      </c>
      <c r="B15" s="414"/>
      <c r="C15" s="414"/>
      <c r="D15" s="415"/>
      <c r="E15" s="108"/>
      <c r="F15" s="101"/>
      <c r="G15" s="100"/>
      <c r="H15" s="101"/>
      <c r="I15" s="100"/>
      <c r="J15" s="101"/>
      <c r="K15" s="100"/>
      <c r="L15" s="62"/>
      <c r="M15" s="95" t="s">
        <v>31</v>
      </c>
    </row>
    <row r="16" spans="1:13" ht="15.75">
      <c r="A16" s="408" t="s">
        <v>95</v>
      </c>
      <c r="B16" s="409"/>
      <c r="C16" s="409"/>
      <c r="D16" s="410"/>
      <c r="E16" s="108"/>
      <c r="F16" s="101">
        <v>117541</v>
      </c>
      <c r="G16" s="100"/>
      <c r="H16" s="101">
        <v>122702</v>
      </c>
      <c r="I16" s="100"/>
      <c r="J16" s="101">
        <v>129574</v>
      </c>
      <c r="K16" s="100"/>
      <c r="L16" s="62">
        <f aca="true" t="shared" si="2" ref="L16:L37">J16-H16</f>
        <v>6872</v>
      </c>
      <c r="M16" s="95" t="s">
        <v>31</v>
      </c>
    </row>
    <row r="17" spans="1:13" ht="15.75">
      <c r="A17" s="408" t="s">
        <v>96</v>
      </c>
      <c r="B17" s="409"/>
      <c r="C17" s="409"/>
      <c r="D17" s="410"/>
      <c r="E17" s="108"/>
      <c r="F17" s="101">
        <v>158</v>
      </c>
      <c r="G17" s="100"/>
      <c r="H17" s="101">
        <v>23</v>
      </c>
      <c r="I17" s="100"/>
      <c r="J17" s="101">
        <v>47</v>
      </c>
      <c r="K17" s="100"/>
      <c r="L17" s="62">
        <f t="shared" si="2"/>
        <v>24</v>
      </c>
      <c r="M17" s="95" t="s">
        <v>31</v>
      </c>
    </row>
    <row r="18" spans="1:13" ht="15.75">
      <c r="A18" s="408" t="s">
        <v>97</v>
      </c>
      <c r="B18" s="409"/>
      <c r="C18" s="409"/>
      <c r="D18" s="410"/>
      <c r="E18" s="108"/>
      <c r="F18" s="101">
        <v>20457</v>
      </c>
      <c r="G18" s="100"/>
      <c r="H18" s="101">
        <v>20832</v>
      </c>
      <c r="I18" s="100"/>
      <c r="J18" s="101">
        <v>22030</v>
      </c>
      <c r="K18" s="100"/>
      <c r="L18" s="62">
        <f t="shared" si="2"/>
        <v>1198</v>
      </c>
      <c r="M18" s="95" t="s">
        <v>31</v>
      </c>
    </row>
    <row r="19" spans="1:13" ht="15.75">
      <c r="A19" s="408" t="s">
        <v>98</v>
      </c>
      <c r="B19" s="409"/>
      <c r="C19" s="409"/>
      <c r="D19" s="410"/>
      <c r="E19" s="108"/>
      <c r="F19" s="101">
        <v>4763</v>
      </c>
      <c r="G19" s="100"/>
      <c r="H19" s="101">
        <v>5168</v>
      </c>
      <c r="I19" s="100"/>
      <c r="J19" s="101">
        <v>5578</v>
      </c>
      <c r="K19" s="100"/>
      <c r="L19" s="62">
        <f t="shared" si="2"/>
        <v>410</v>
      </c>
      <c r="M19" s="95" t="s">
        <v>31</v>
      </c>
    </row>
    <row r="20" spans="1:13" ht="15.75">
      <c r="A20" s="408" t="s">
        <v>99</v>
      </c>
      <c r="B20" s="409"/>
      <c r="C20" s="409"/>
      <c r="D20" s="410"/>
      <c r="E20" s="108"/>
      <c r="F20" s="101">
        <v>96542</v>
      </c>
      <c r="G20" s="100"/>
      <c r="H20" s="101">
        <v>106442</v>
      </c>
      <c r="I20" s="100"/>
      <c r="J20" s="101">
        <v>119583</v>
      </c>
      <c r="K20" s="100"/>
      <c r="L20" s="62">
        <f t="shared" si="2"/>
        <v>13141</v>
      </c>
      <c r="M20" s="95" t="s">
        <v>31</v>
      </c>
    </row>
    <row r="21" spans="1:13" ht="15.75">
      <c r="A21" s="408" t="s">
        <v>100</v>
      </c>
      <c r="B21" s="409"/>
      <c r="C21" s="409"/>
      <c r="D21" s="410"/>
      <c r="E21" s="108"/>
      <c r="F21" s="101">
        <v>3539</v>
      </c>
      <c r="G21" s="100"/>
      <c r="H21" s="101">
        <v>2687</v>
      </c>
      <c r="I21" s="100"/>
      <c r="J21" s="101">
        <v>12379</v>
      </c>
      <c r="K21" s="100"/>
      <c r="L21" s="62">
        <f t="shared" si="2"/>
        <v>9692</v>
      </c>
      <c r="M21" s="95" t="s">
        <v>31</v>
      </c>
    </row>
    <row r="22" spans="1:13" ht="15.75">
      <c r="A22" s="408" t="s">
        <v>101</v>
      </c>
      <c r="B22" s="409"/>
      <c r="C22" s="409"/>
      <c r="D22" s="410"/>
      <c r="E22" s="108"/>
      <c r="F22" s="101">
        <v>11525</v>
      </c>
      <c r="G22" s="100"/>
      <c r="H22" s="101">
        <v>13640</v>
      </c>
      <c r="I22" s="100"/>
      <c r="J22" s="101">
        <v>15575</v>
      </c>
      <c r="K22" s="100"/>
      <c r="L22" s="62">
        <f t="shared" si="2"/>
        <v>1935</v>
      </c>
      <c r="M22" s="95" t="s">
        <v>31</v>
      </c>
    </row>
    <row r="23" spans="1:13" ht="15.75">
      <c r="A23" s="408" t="s">
        <v>102</v>
      </c>
      <c r="B23" s="409"/>
      <c r="C23" s="409"/>
      <c r="D23" s="410"/>
      <c r="E23" s="108"/>
      <c r="F23" s="101">
        <v>3365</v>
      </c>
      <c r="G23" s="100"/>
      <c r="H23" s="101">
        <v>3388</v>
      </c>
      <c r="I23" s="100"/>
      <c r="J23" s="101">
        <v>4153</v>
      </c>
      <c r="K23" s="100"/>
      <c r="L23" s="62">
        <f t="shared" si="2"/>
        <v>765</v>
      </c>
      <c r="M23" s="95" t="s">
        <v>31</v>
      </c>
    </row>
    <row r="24" spans="1:13" ht="15.75">
      <c r="A24" s="408" t="s">
        <v>103</v>
      </c>
      <c r="B24" s="409"/>
      <c r="C24" s="409"/>
      <c r="D24" s="410"/>
      <c r="E24" s="108"/>
      <c r="F24" s="101">
        <v>20094</v>
      </c>
      <c r="G24" s="100"/>
      <c r="H24" s="101">
        <v>11822</v>
      </c>
      <c r="I24" s="100"/>
      <c r="J24" s="101">
        <v>21413</v>
      </c>
      <c r="K24" s="100"/>
      <c r="L24" s="62">
        <f t="shared" si="2"/>
        <v>9591</v>
      </c>
      <c r="M24" s="95" t="s">
        <v>31</v>
      </c>
    </row>
    <row r="25" spans="1:13" ht="15.75">
      <c r="A25" s="408" t="s">
        <v>104</v>
      </c>
      <c r="B25" s="409"/>
      <c r="C25" s="409"/>
      <c r="D25" s="410"/>
      <c r="E25" s="108"/>
      <c r="F25" s="101">
        <v>76883</v>
      </c>
      <c r="G25" s="100"/>
      <c r="H25" s="101">
        <v>58859</v>
      </c>
      <c r="I25" s="100"/>
      <c r="J25" s="101">
        <v>57753</v>
      </c>
      <c r="K25" s="100"/>
      <c r="L25" s="62">
        <f t="shared" si="2"/>
        <v>-1106</v>
      </c>
      <c r="M25" s="95" t="s">
        <v>31</v>
      </c>
    </row>
    <row r="26" spans="1:13" ht="15.75">
      <c r="A26" s="408" t="s">
        <v>105</v>
      </c>
      <c r="B26" s="409"/>
      <c r="C26" s="409"/>
      <c r="D26" s="410"/>
      <c r="E26" s="108"/>
      <c r="F26" s="101">
        <v>42381</v>
      </c>
      <c r="G26" s="100"/>
      <c r="H26" s="101">
        <v>40705</v>
      </c>
      <c r="I26" s="100"/>
      <c r="J26" s="101">
        <v>29173</v>
      </c>
      <c r="K26" s="100"/>
      <c r="L26" s="62">
        <f t="shared" si="2"/>
        <v>-11532</v>
      </c>
      <c r="M26" s="95" t="s">
        <v>31</v>
      </c>
    </row>
    <row r="27" spans="1:13" ht="15.75">
      <c r="A27" s="408" t="s">
        <v>106</v>
      </c>
      <c r="B27" s="409"/>
      <c r="C27" s="409"/>
      <c r="D27" s="410"/>
      <c r="E27" s="108"/>
      <c r="F27" s="101">
        <v>236</v>
      </c>
      <c r="G27" s="100"/>
      <c r="H27" s="101">
        <v>99</v>
      </c>
      <c r="I27" s="100"/>
      <c r="J27" s="101">
        <v>53</v>
      </c>
      <c r="K27" s="100"/>
      <c r="L27" s="62">
        <f t="shared" si="2"/>
        <v>-46</v>
      </c>
      <c r="M27" s="95" t="s">
        <v>31</v>
      </c>
    </row>
    <row r="28" spans="1:13" ht="15.75">
      <c r="A28" s="408" t="s">
        <v>107</v>
      </c>
      <c r="B28" s="409"/>
      <c r="C28" s="409"/>
      <c r="D28" s="410"/>
      <c r="E28" s="108"/>
      <c r="F28" s="101">
        <v>0</v>
      </c>
      <c r="G28" s="100"/>
      <c r="H28" s="101">
        <v>62</v>
      </c>
      <c r="I28" s="100"/>
      <c r="J28" s="101">
        <v>0</v>
      </c>
      <c r="K28" s="100"/>
      <c r="L28" s="62">
        <f t="shared" si="2"/>
        <v>-62</v>
      </c>
      <c r="M28" s="95" t="s">
        <v>31</v>
      </c>
    </row>
    <row r="29" spans="1:13" ht="15.75">
      <c r="A29" s="408" t="s">
        <v>108</v>
      </c>
      <c r="B29" s="409"/>
      <c r="C29" s="409"/>
      <c r="D29" s="410"/>
      <c r="E29" s="108"/>
      <c r="F29" s="101">
        <v>401</v>
      </c>
      <c r="G29" s="100"/>
      <c r="H29" s="101">
        <v>530</v>
      </c>
      <c r="I29" s="100"/>
      <c r="J29" s="101">
        <v>304</v>
      </c>
      <c r="K29" s="100"/>
      <c r="L29" s="62">
        <f t="shared" si="2"/>
        <v>-226</v>
      </c>
      <c r="M29" s="95" t="s">
        <v>31</v>
      </c>
    </row>
    <row r="30" spans="1:13" ht="15.75">
      <c r="A30" s="408" t="s">
        <v>109</v>
      </c>
      <c r="B30" s="409"/>
      <c r="C30" s="409"/>
      <c r="D30" s="410"/>
      <c r="E30" s="108"/>
      <c r="F30" s="101">
        <v>3433</v>
      </c>
      <c r="G30" s="100"/>
      <c r="H30" s="101">
        <v>1516</v>
      </c>
      <c r="I30" s="100"/>
      <c r="J30" s="101">
        <v>1067</v>
      </c>
      <c r="K30" s="100"/>
      <c r="L30" s="62">
        <f t="shared" si="2"/>
        <v>-449</v>
      </c>
      <c r="M30" s="95" t="s">
        <v>31</v>
      </c>
    </row>
    <row r="31" spans="1:13" ht="15.75">
      <c r="A31" s="408" t="s">
        <v>110</v>
      </c>
      <c r="B31" s="409"/>
      <c r="C31" s="409"/>
      <c r="D31" s="410"/>
      <c r="E31" s="108"/>
      <c r="F31" s="101">
        <v>5569</v>
      </c>
      <c r="G31" s="100"/>
      <c r="H31" s="101">
        <v>5387</v>
      </c>
      <c r="I31" s="100"/>
      <c r="J31" s="101">
        <v>5536</v>
      </c>
      <c r="K31" s="100"/>
      <c r="L31" s="62">
        <f t="shared" si="2"/>
        <v>149</v>
      </c>
      <c r="M31" s="95" t="s">
        <v>31</v>
      </c>
    </row>
    <row r="32" spans="1:13" ht="15.75">
      <c r="A32" s="408" t="s">
        <v>111</v>
      </c>
      <c r="B32" s="409"/>
      <c r="C32" s="409"/>
      <c r="D32" s="410"/>
      <c r="E32" s="108"/>
      <c r="F32" s="101">
        <v>15007</v>
      </c>
      <c r="G32" s="100"/>
      <c r="H32" s="101">
        <v>3276</v>
      </c>
      <c r="I32" s="100"/>
      <c r="J32" s="101">
        <v>2495</v>
      </c>
      <c r="K32" s="100"/>
      <c r="L32" s="62">
        <f t="shared" si="2"/>
        <v>-781</v>
      </c>
      <c r="M32" s="95" t="s">
        <v>31</v>
      </c>
    </row>
    <row r="33" spans="1:13" ht="15.75">
      <c r="A33" s="408" t="s">
        <v>112</v>
      </c>
      <c r="B33" s="409"/>
      <c r="C33" s="409"/>
      <c r="D33" s="410"/>
      <c r="E33" s="109"/>
      <c r="F33" s="101">
        <v>2380</v>
      </c>
      <c r="G33" s="100"/>
      <c r="H33" s="101">
        <v>0</v>
      </c>
      <c r="I33" s="100"/>
      <c r="J33" s="101">
        <v>10</v>
      </c>
      <c r="K33" s="100"/>
      <c r="L33" s="62">
        <f t="shared" si="2"/>
        <v>10</v>
      </c>
      <c r="M33" s="95" t="s">
        <v>31</v>
      </c>
    </row>
    <row r="34" spans="1:13" ht="15.75">
      <c r="A34" s="408" t="s">
        <v>113</v>
      </c>
      <c r="B34" s="409"/>
      <c r="C34" s="409"/>
      <c r="D34" s="410"/>
      <c r="E34" s="109"/>
      <c r="F34" s="101">
        <v>10002</v>
      </c>
      <c r="G34" s="100"/>
      <c r="H34" s="101">
        <v>12049</v>
      </c>
      <c r="I34" s="100"/>
      <c r="J34" s="101">
        <v>14791</v>
      </c>
      <c r="K34" s="100"/>
      <c r="L34" s="62">
        <f t="shared" si="2"/>
        <v>2742</v>
      </c>
      <c r="M34" s="95" t="s">
        <v>31</v>
      </c>
    </row>
    <row r="35" spans="1:13" ht="15.75">
      <c r="A35" s="408" t="s">
        <v>114</v>
      </c>
      <c r="B35" s="411"/>
      <c r="C35" s="411"/>
      <c r="D35" s="412"/>
      <c r="E35" s="109"/>
      <c r="F35" s="101">
        <v>98</v>
      </c>
      <c r="G35" s="100"/>
      <c r="H35" s="101">
        <v>0</v>
      </c>
      <c r="I35" s="100"/>
      <c r="J35" s="101">
        <v>0</v>
      </c>
      <c r="K35" s="100"/>
      <c r="L35" s="62">
        <f t="shared" si="2"/>
        <v>0</v>
      </c>
      <c r="M35" s="95" t="s">
        <v>31</v>
      </c>
    </row>
    <row r="36" spans="1:14" ht="15.75">
      <c r="A36" s="423" t="s">
        <v>115</v>
      </c>
      <c r="B36" s="424"/>
      <c r="C36" s="424"/>
      <c r="D36" s="310"/>
      <c r="E36" s="110"/>
      <c r="F36" s="111">
        <f>SUM(F14:F35)</f>
        <v>885970</v>
      </c>
      <c r="G36" s="110"/>
      <c r="H36" s="111">
        <f>SUM(H14:H35)</f>
        <v>894250</v>
      </c>
      <c r="I36" s="110"/>
      <c r="J36" s="111">
        <f>SUM(J14:J35)</f>
        <v>955391</v>
      </c>
      <c r="K36" s="110"/>
      <c r="L36" s="112">
        <f>SUM(L14:L35)</f>
        <v>61141</v>
      </c>
      <c r="M36" s="95" t="s">
        <v>31</v>
      </c>
      <c r="N36" s="113"/>
    </row>
    <row r="37" spans="1:13" ht="16.5" customHeight="1">
      <c r="A37" s="416" t="s">
        <v>116</v>
      </c>
      <c r="B37" s="409"/>
      <c r="C37" s="409"/>
      <c r="D37" s="410"/>
      <c r="E37" s="114"/>
      <c r="F37" s="115">
        <v>-11233</v>
      </c>
      <c r="G37" s="116"/>
      <c r="H37" s="115">
        <f>SUM(-F41)</f>
        <v>-19421</v>
      </c>
      <c r="I37" s="116"/>
      <c r="J37" s="115">
        <v>0</v>
      </c>
      <c r="K37" s="116"/>
      <c r="L37" s="62">
        <f t="shared" si="2"/>
        <v>19421</v>
      </c>
      <c r="M37" s="95" t="s">
        <v>31</v>
      </c>
    </row>
    <row r="38" spans="1:13" ht="16.5" customHeight="1">
      <c r="A38" s="416" t="s">
        <v>117</v>
      </c>
      <c r="B38" s="409"/>
      <c r="C38" s="409"/>
      <c r="D38" s="410"/>
      <c r="E38" s="114"/>
      <c r="F38" s="115">
        <v>0</v>
      </c>
      <c r="G38" s="116"/>
      <c r="H38" s="115">
        <v>268</v>
      </c>
      <c r="I38" s="116"/>
      <c r="J38" s="115"/>
      <c r="K38" s="116"/>
      <c r="L38" s="62"/>
      <c r="M38" s="95" t="s">
        <v>31</v>
      </c>
    </row>
    <row r="39" spans="1:13" ht="16.5" customHeight="1">
      <c r="A39" s="416" t="s">
        <v>118</v>
      </c>
      <c r="B39" s="409"/>
      <c r="C39" s="409"/>
      <c r="D39" s="410"/>
      <c r="E39" s="114" t="s">
        <v>27</v>
      </c>
      <c r="F39" s="115">
        <v>-8255</v>
      </c>
      <c r="G39" s="116"/>
      <c r="H39" s="115"/>
      <c r="I39" s="116"/>
      <c r="J39" s="115"/>
      <c r="K39" s="116"/>
      <c r="L39" s="117"/>
      <c r="M39" s="95" t="s">
        <v>31</v>
      </c>
    </row>
    <row r="40" spans="1:13" ht="16.5" customHeight="1">
      <c r="A40" s="416" t="s">
        <v>119</v>
      </c>
      <c r="B40" s="409"/>
      <c r="C40" s="409"/>
      <c r="D40" s="410"/>
      <c r="E40" s="114"/>
      <c r="F40" s="115">
        <v>4173</v>
      </c>
      <c r="G40" s="116"/>
      <c r="H40" s="115"/>
      <c r="I40" s="116"/>
      <c r="J40" s="115"/>
      <c r="K40" s="116"/>
      <c r="L40" s="117"/>
      <c r="M40" s="95" t="s">
        <v>31</v>
      </c>
    </row>
    <row r="41" spans="1:13" ht="16.5" customHeight="1">
      <c r="A41" s="416" t="s">
        <v>120</v>
      </c>
      <c r="B41" s="409"/>
      <c r="C41" s="409"/>
      <c r="D41" s="410"/>
      <c r="E41" s="114"/>
      <c r="F41" s="115">
        <v>19421</v>
      </c>
      <c r="G41" s="116"/>
      <c r="H41" s="115"/>
      <c r="I41" s="116"/>
      <c r="J41" s="115"/>
      <c r="K41" s="116"/>
      <c r="L41" s="117"/>
      <c r="M41" s="95" t="s">
        <v>31</v>
      </c>
    </row>
    <row r="42" spans="1:13" ht="15.75">
      <c r="A42" s="416" t="s">
        <v>121</v>
      </c>
      <c r="B42" s="409"/>
      <c r="C42" s="409"/>
      <c r="D42" s="410"/>
      <c r="E42" s="114"/>
      <c r="F42" s="115">
        <v>-1117</v>
      </c>
      <c r="G42" s="116"/>
      <c r="H42" s="115" t="s">
        <v>27</v>
      </c>
      <c r="I42" s="116"/>
      <c r="J42" s="115" t="s">
        <v>27</v>
      </c>
      <c r="K42" s="116"/>
      <c r="L42" s="117"/>
      <c r="M42" s="95" t="s">
        <v>31</v>
      </c>
    </row>
    <row r="43" spans="1:14" ht="16.5" thickBot="1">
      <c r="A43" s="445" t="s">
        <v>122</v>
      </c>
      <c r="B43" s="446"/>
      <c r="C43" s="446"/>
      <c r="D43" s="447"/>
      <c r="E43" s="118"/>
      <c r="F43" s="119">
        <f>SUM(F36:F42)</f>
        <v>888959</v>
      </c>
      <c r="G43" s="120"/>
      <c r="H43" s="119">
        <f>SUM(H36:H42)</f>
        <v>875097</v>
      </c>
      <c r="I43" s="120"/>
      <c r="J43" s="119">
        <f>SUM(J36:J42)</f>
        <v>955391</v>
      </c>
      <c r="K43" s="120"/>
      <c r="L43" s="132">
        <f>SUM(L36:L42)</f>
        <v>80562</v>
      </c>
      <c r="M43" s="95" t="s">
        <v>31</v>
      </c>
      <c r="N43" s="113"/>
    </row>
    <row r="44" spans="1:13" ht="15.75">
      <c r="A44" s="429" t="s">
        <v>123</v>
      </c>
      <c r="B44" s="430"/>
      <c r="C44" s="430"/>
      <c r="D44" s="431"/>
      <c r="E44" s="108"/>
      <c r="F44" s="101"/>
      <c r="G44" s="100"/>
      <c r="H44" s="101"/>
      <c r="I44" s="100"/>
      <c r="J44" s="101"/>
      <c r="K44" s="100"/>
      <c r="L44" s="62"/>
      <c r="M44" s="95" t="s">
        <v>31</v>
      </c>
    </row>
    <row r="45" spans="1:13" ht="15.75">
      <c r="A45" s="449" t="s">
        <v>124</v>
      </c>
      <c r="B45" s="450"/>
      <c r="C45" s="450"/>
      <c r="D45" s="451"/>
      <c r="E45" s="133">
        <v>457</v>
      </c>
      <c r="F45" s="134" t="s">
        <v>27</v>
      </c>
      <c r="G45" s="135">
        <v>457</v>
      </c>
      <c r="H45" s="134" t="s">
        <v>27</v>
      </c>
      <c r="I45" s="135">
        <v>524</v>
      </c>
      <c r="J45" s="136" t="s">
        <v>27</v>
      </c>
      <c r="K45" s="137">
        <f>I45-G45</f>
        <v>67</v>
      </c>
      <c r="L45" s="138" t="s">
        <v>27</v>
      </c>
      <c r="M45" s="95" t="s">
        <v>31</v>
      </c>
    </row>
    <row r="46" spans="1:13" ht="15.75">
      <c r="A46" s="130"/>
      <c r="B46" s="448" t="s">
        <v>27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95" t="s">
        <v>31</v>
      </c>
    </row>
    <row r="47" spans="1:13" ht="18.75" customHeight="1">
      <c r="A47" s="22"/>
      <c r="B47" s="444" t="s">
        <v>27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95" t="s">
        <v>31</v>
      </c>
    </row>
    <row r="48" spans="1:18" ht="15.75">
      <c r="A48" s="96" t="s">
        <v>27</v>
      </c>
      <c r="B48" s="444" t="s">
        <v>27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95" t="s">
        <v>31</v>
      </c>
      <c r="N48" s="96"/>
      <c r="R48"/>
    </row>
    <row r="49" spans="1:12" ht="15.75">
      <c r="A49" s="458" t="s">
        <v>45</v>
      </c>
      <c r="K49" s="121"/>
      <c r="L49" s="121"/>
    </row>
    <row r="50" spans="11:12" ht="15.75">
      <c r="K50" s="68"/>
      <c r="L50" s="68"/>
    </row>
    <row r="51" spans="11:12" ht="15.75">
      <c r="K51" s="68"/>
      <c r="L51" s="68"/>
    </row>
    <row r="52" spans="11:12" ht="15.75">
      <c r="K52" s="68"/>
      <c r="L52" s="68"/>
    </row>
    <row r="53" spans="11:12" ht="15.75">
      <c r="K53" s="68"/>
      <c r="L53" s="68"/>
    </row>
    <row r="54" spans="11:12" ht="15.75">
      <c r="K54" s="68"/>
      <c r="L54" s="68"/>
    </row>
    <row r="55" spans="11:12" ht="15.75">
      <c r="K55" s="68"/>
      <c r="L55" s="68"/>
    </row>
    <row r="56" spans="11:12" ht="15.75">
      <c r="K56" s="68"/>
      <c r="L56" s="68"/>
    </row>
    <row r="57" spans="11:12" ht="15.75">
      <c r="K57" s="68"/>
      <c r="L57" s="68"/>
    </row>
    <row r="58" spans="11:12" ht="15.75">
      <c r="K58" s="68"/>
      <c r="L58" s="68"/>
    </row>
    <row r="59" spans="11:12" ht="15.75">
      <c r="K59" s="68"/>
      <c r="L59" s="68"/>
    </row>
    <row r="60" spans="11:12" ht="15.75">
      <c r="K60" s="68"/>
      <c r="L60" s="123"/>
    </row>
    <row r="61" spans="11:12" ht="15.75">
      <c r="K61" s="68"/>
      <c r="L61" s="123"/>
    </row>
    <row r="62" spans="11:12" ht="15.75">
      <c r="K62" s="68"/>
      <c r="L62" s="68"/>
    </row>
    <row r="63" spans="11:12" ht="15.75">
      <c r="K63" s="68"/>
      <c r="L63" s="68"/>
    </row>
    <row r="64" spans="11:12" ht="15.75">
      <c r="K64" s="68"/>
      <c r="L64" s="68"/>
    </row>
    <row r="65" spans="11:12" ht="15.75">
      <c r="K65" s="68"/>
      <c r="L65" s="68"/>
    </row>
    <row r="66" spans="11:12" ht="15.75">
      <c r="K66" s="68"/>
      <c r="L66" s="68"/>
    </row>
    <row r="67" spans="11:12" ht="15.75">
      <c r="K67" s="68"/>
      <c r="L67" s="68"/>
    </row>
    <row r="68" spans="11:12" ht="15.75">
      <c r="K68" s="68"/>
      <c r="L68" s="68"/>
    </row>
    <row r="69" spans="11:12" ht="15.75">
      <c r="K69" s="68"/>
      <c r="L69" s="68"/>
    </row>
    <row r="70" spans="11:12" ht="15.75">
      <c r="K70" s="68"/>
      <c r="L70" s="68"/>
    </row>
    <row r="71" spans="11:12" ht="15.75">
      <c r="K71" s="68"/>
      <c r="L71" s="68"/>
    </row>
    <row r="72" spans="11:12" ht="15.75">
      <c r="K72" s="68"/>
      <c r="L72" s="68"/>
    </row>
    <row r="73" spans="11:12" ht="15.75">
      <c r="K73" s="68"/>
      <c r="L73" s="68"/>
    </row>
    <row r="74" spans="11:12" ht="15.75">
      <c r="K74" s="68"/>
      <c r="L74" s="68"/>
    </row>
    <row r="75" spans="11:12" ht="15.75">
      <c r="K75" s="124"/>
      <c r="L75" s="68"/>
    </row>
    <row r="76" spans="11:12" ht="15.75">
      <c r="K76" s="6"/>
      <c r="L76" s="6"/>
    </row>
    <row r="77" spans="11:12" ht="15.75">
      <c r="K77" s="5"/>
      <c r="L77" s="5"/>
    </row>
    <row r="78" spans="11:12" ht="15.75">
      <c r="K78" s="5"/>
      <c r="L78" s="5"/>
    </row>
    <row r="79" spans="11:12" ht="15.75">
      <c r="K79" s="5"/>
      <c r="L79" s="5"/>
    </row>
    <row r="80" spans="11:12" ht="15.75">
      <c r="K80" s="5"/>
      <c r="L80" s="5"/>
    </row>
  </sheetData>
  <sheetProtection/>
  <mergeCells count="51">
    <mergeCell ref="B48:L48"/>
    <mergeCell ref="A40:D40"/>
    <mergeCell ref="A41:D41"/>
    <mergeCell ref="A42:D42"/>
    <mergeCell ref="A43:D43"/>
    <mergeCell ref="B46:L46"/>
    <mergeCell ref="B47:L47"/>
    <mergeCell ref="A44:D44"/>
    <mergeCell ref="A45:D45"/>
    <mergeCell ref="A12:D12"/>
    <mergeCell ref="A13:D13"/>
    <mergeCell ref="A24:D24"/>
    <mergeCell ref="A25:D25"/>
    <mergeCell ref="A14:D14"/>
    <mergeCell ref="A22:D22"/>
    <mergeCell ref="A23:D23"/>
    <mergeCell ref="A19:D19"/>
    <mergeCell ref="A20:D20"/>
    <mergeCell ref="A21:D21"/>
    <mergeCell ref="A39:D39"/>
    <mergeCell ref="A36:D36"/>
    <mergeCell ref="A5:L5"/>
    <mergeCell ref="A8:D9"/>
    <mergeCell ref="A10:D10"/>
    <mergeCell ref="A11:D11"/>
    <mergeCell ref="A6:L6"/>
    <mergeCell ref="K8:L8"/>
    <mergeCell ref="I8:J8"/>
    <mergeCell ref="G8:H8"/>
    <mergeCell ref="A7:L7"/>
    <mergeCell ref="E8:F8"/>
    <mergeCell ref="A1:L1"/>
    <mergeCell ref="A2:L2"/>
    <mergeCell ref="A3:L3"/>
    <mergeCell ref="A4:L4"/>
    <mergeCell ref="A16:D16"/>
    <mergeCell ref="A18:D18"/>
    <mergeCell ref="A17:D17"/>
    <mergeCell ref="A15:D15"/>
    <mergeCell ref="A37:D37"/>
    <mergeCell ref="A38:D38"/>
    <mergeCell ref="A30:D30"/>
    <mergeCell ref="A32:D32"/>
    <mergeCell ref="A31:D31"/>
    <mergeCell ref="A26:D26"/>
    <mergeCell ref="A27:D27"/>
    <mergeCell ref="A29:D29"/>
    <mergeCell ref="A35:D35"/>
    <mergeCell ref="A34:D34"/>
    <mergeCell ref="A33:D33"/>
    <mergeCell ref="A28:D28"/>
  </mergeCells>
  <printOptions horizontalCentered="1"/>
  <pageMargins left="0.5" right="0.4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rlindsay</cp:lastModifiedBy>
  <cp:lastPrinted>2011-02-09T22:06:31Z</cp:lastPrinted>
  <dcterms:created xsi:type="dcterms:W3CDTF">2003-08-28T20:51:00Z</dcterms:created>
  <dcterms:modified xsi:type="dcterms:W3CDTF">2011-02-09T22:06:42Z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