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690" yWindow="135" windowWidth="15360" windowHeight="11175" tabRatio="818"/>
  </bookViews>
  <sheets>
    <sheet name="A. Organizational Chart" sheetId="54" r:id="rId1"/>
    <sheet name="B. Summary of Requirements" sheetId="45" r:id="rId2"/>
    <sheet name="D. Strategic Goals &amp; Objectives" sheetId="22" r:id="rId3"/>
    <sheet name="F. 2010 Crosswalk" sheetId="2" r:id="rId4"/>
    <sheet name="H. Reimbursable Resources" sheetId="16" r:id="rId5"/>
    <sheet name="I. Permanent Positions" sheetId="10" r:id="rId6"/>
    <sheet name="K. Summary by Grade" sheetId="6" r:id="rId7"/>
    <sheet name="L. Summary by Object Class" sheetId="14" r:id="rId8"/>
    <sheet name="N-1. Foreign Agent" sheetId="47" state="hidden" r:id="rId9"/>
    <sheet name="N-2. Domestic Attorney" sheetId="48" state="hidden" r:id="rId10"/>
    <sheet name="N-3. Domestic Agent" sheetId="49" state="hidden" r:id="rId11"/>
    <sheet name="N-4. Domestic Prof Sup" sheetId="50" state="hidden" r:id="rId12"/>
    <sheet name="N-5. Domestic Clerical" sheetId="51" state="hidden" r:id="rId13"/>
    <sheet name="O. Overseas" sheetId="52" state="hidden" r:id="rId14"/>
    <sheet name="O. Aircraft" sheetId="53" r:id="rId15"/>
  </sheets>
  <externalReferences>
    <externalReference r:id="rId16"/>
    <externalReference r:id="rId17"/>
    <externalReference r:id="rId18"/>
  </externalReferences>
  <definedNames>
    <definedName name="_1ATTORNEY_SUPP" localSheetId="1">#REF!</definedName>
    <definedName name="_2ATTORNEY_SUPP">#REF!</definedName>
    <definedName name="_3GA_ROLLUP" localSheetId="1">'B. Summary of Requirements'!#REF!</definedName>
    <definedName name="_4GA_ROLLUP" localSheetId="4">[1]SumReq!#REF!</definedName>
    <definedName name="_5GA_ROLLUP" localSheetId="14">'[2](C) Sum of Req  '!#REF!</definedName>
    <definedName name="_6GA_ROLLUP">#REF!</definedName>
    <definedName name="_7POS_BY_CAT" localSheetId="1">#REF!</definedName>
    <definedName name="_8POS_BY_CAT" localSheetId="14">'[3](K) Summ Atty Agt'!#REF!</definedName>
    <definedName name="_9POS_BY_CAT">#REF!</definedName>
    <definedName name="DL" localSheetId="1">'B. Summary of Requirements'!$A$3:$AF$26</definedName>
    <definedName name="DL">#REF!</definedName>
    <definedName name="EXECSUPP" localSheetId="1">'B. Summary of Requirements'!#REF!</definedName>
    <definedName name="EXECSUPP" localSheetId="14">'[2](C) Sum of Req  '!#REF!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INTEL" localSheetId="1">'B. Summary of Requirements'!#REF!</definedName>
    <definedName name="INTEL" localSheetId="14">'[2](C) Sum of Req  '!#REF!</definedName>
    <definedName name="INTEL">#REF!</definedName>
    <definedName name="JMD" localSheetId="1">'B. Summary of Requirements'!#REF!</definedName>
    <definedName name="JMD" localSheetId="14">'[2](C) Sum of Req  '!#REF!</definedName>
    <definedName name="JMD">#REF!</definedName>
    <definedName name="PART">#REF!</definedName>
    <definedName name="_xlnm.Print_Area" localSheetId="1">'B. Summary of Requirements'!$A$1:$AB$29</definedName>
    <definedName name="_xlnm.Print_Area" localSheetId="2">'D. Strategic Goals &amp; Objectives'!$A$1:$T$25</definedName>
    <definedName name="_xlnm.Print_Area" localSheetId="3">'F. 2010 Crosswalk'!$A$1:$T$20</definedName>
    <definedName name="_xlnm.Print_Area" localSheetId="4">'H. Reimbursable Resources'!$A$1:$O$29</definedName>
    <definedName name="_xlnm.Print_Area" localSheetId="5">'I. Permanent Positions'!$A$1:$O$34</definedName>
    <definedName name="_xlnm.Print_Area" localSheetId="6">'K. Summary by Grade'!$B$1:$J$35</definedName>
    <definedName name="_xlnm.Print_Area" localSheetId="7">'L. Summary by Object Class'!$A$1:$L$45</definedName>
    <definedName name="_xlnm.Print_Area" localSheetId="8">'N-1. Foreign Agent'!$A$1:$K$78</definedName>
    <definedName name="_xlnm.Print_Area" localSheetId="9">'N-2. Domestic Attorney'!$A$1:$I$54</definedName>
    <definedName name="_xlnm.Print_Area" localSheetId="10">'N-3. Domestic Agent'!$A$1:$K$69</definedName>
    <definedName name="_xlnm.Print_Area" localSheetId="11">'N-4. Domestic Prof Sup'!$A$1:$K$53</definedName>
    <definedName name="_xlnm.Print_Area" localSheetId="12">'N-5. Domestic Clerical'!$A$1:$I$53</definedName>
    <definedName name="_xlnm.Print_Area" localSheetId="14">'O. Aircraft'!$A$1:$M$36</definedName>
    <definedName name="_xlnm.Print_Area" localSheetId="13">'O. Overseas'!$A$1:$M$63</definedName>
    <definedName name="_xlnm.Print_Area">#REF!</definedName>
    <definedName name="_xlnm.Print_Titles" localSheetId="8">'N-1. Foreign Agent'!$1:$13</definedName>
    <definedName name="_xlnm.Print_Titles" localSheetId="9">'N-2. Domestic Attorney'!$1:$13</definedName>
    <definedName name="_xlnm.Print_Titles" localSheetId="10">'N-3. Domestic Agent'!$1:$13</definedName>
    <definedName name="_xlnm.Print_Titles" localSheetId="11">'N-4. Domestic Prof Sup'!$1:$13</definedName>
    <definedName name="_xlnm.Print_Titles" localSheetId="12">'N-5. Domestic Clerical'!$1:$13</definedName>
    <definedName name="REIMPRO" localSheetId="4">'H. Reimbursable Resources'!$A$1:$O$20</definedName>
    <definedName name="REIMPRO">#REF!</definedName>
    <definedName name="REIMSOR" localSheetId="4">'H. Reimbursable Resources'!#REF!</definedName>
    <definedName name="REIMSOR">#REF!</definedName>
  </definedNames>
  <calcPr calcId="125725"/>
</workbook>
</file>

<file path=xl/calcChain.xml><?xml version="1.0" encoding="utf-8"?>
<calcChain xmlns="http://schemas.openxmlformats.org/spreadsheetml/2006/main">
  <c r="L20" i="14"/>
  <c r="L21"/>
  <c r="L22"/>
  <c r="L23"/>
  <c r="L24"/>
  <c r="L25"/>
  <c r="L26"/>
  <c r="L27"/>
  <c r="L28"/>
  <c r="L29"/>
  <c r="L30"/>
  <c r="L31"/>
  <c r="L32"/>
  <c r="L33"/>
  <c r="L19"/>
  <c r="L12"/>
  <c r="L13"/>
  <c r="L14"/>
  <c r="L15"/>
  <c r="L16"/>
  <c r="L11"/>
  <c r="K11"/>
  <c r="K17" s="1"/>
  <c r="F13"/>
  <c r="F17"/>
  <c r="F34"/>
  <c r="F38" s="1"/>
  <c r="I16" i="6"/>
  <c r="I17"/>
  <c r="I18"/>
  <c r="I25" s="1"/>
  <c r="I19"/>
  <c r="I20"/>
  <c r="I21"/>
  <c r="I22"/>
  <c r="I23"/>
  <c r="I24"/>
  <c r="I15"/>
  <c r="J27"/>
  <c r="J26"/>
  <c r="N25" i="10"/>
  <c r="G25"/>
  <c r="C25"/>
  <c r="J16" i="14"/>
  <c r="J11"/>
  <c r="H11"/>
  <c r="H16"/>
  <c r="H17" s="1"/>
  <c r="L18" i="53"/>
  <c r="L34" s="1"/>
  <c r="M16"/>
  <c r="M15"/>
  <c r="D28" i="6"/>
  <c r="E18" i="10"/>
  <c r="F21" i="53"/>
  <c r="I21" s="1"/>
  <c r="L23"/>
  <c r="K18"/>
  <c r="K34" s="1"/>
  <c r="K23"/>
  <c r="J18"/>
  <c r="J23"/>
  <c r="J34" s="1"/>
  <c r="F14"/>
  <c r="I14" s="1"/>
  <c r="F17"/>
  <c r="I17" s="1"/>
  <c r="M17" s="1"/>
  <c r="H18"/>
  <c r="H34" s="1"/>
  <c r="H23"/>
  <c r="G18"/>
  <c r="G23"/>
  <c r="G34" s="1"/>
  <c r="F15"/>
  <c r="F16"/>
  <c r="F18"/>
  <c r="F34" s="1"/>
  <c r="F20"/>
  <c r="F23" s="1"/>
  <c r="F22"/>
  <c r="E18"/>
  <c r="E34" s="1"/>
  <c r="E23"/>
  <c r="D18"/>
  <c r="D34" s="1"/>
  <c r="D23"/>
  <c r="D33"/>
  <c r="C18"/>
  <c r="C34" s="1"/>
  <c r="C23"/>
  <c r="C33"/>
  <c r="O23" i="14"/>
  <c r="H13"/>
  <c r="O30"/>
  <c r="O29"/>
  <c r="E16" i="6"/>
  <c r="E17"/>
  <c r="E18"/>
  <c r="E20"/>
  <c r="E21"/>
  <c r="E22"/>
  <c r="E15"/>
  <c r="E25" s="1"/>
  <c r="E15" i="10"/>
  <c r="E25" s="1"/>
  <c r="E16"/>
  <c r="F16" s="1"/>
  <c r="E14"/>
  <c r="S17" i="22"/>
  <c r="J17"/>
  <c r="I17"/>
  <c r="P26" i="45"/>
  <c r="O26"/>
  <c r="N26"/>
  <c r="E17" i="10"/>
  <c r="J15"/>
  <c r="J17"/>
  <c r="S14" i="2"/>
  <c r="S15" s="1"/>
  <c r="G15"/>
  <c r="R14"/>
  <c r="F15"/>
  <c r="T14"/>
  <c r="T15" s="1"/>
  <c r="J13" i="14"/>
  <c r="J17"/>
  <c r="J34" s="1"/>
  <c r="J38" s="1"/>
  <c r="H27" i="45"/>
  <c r="F27" i="10"/>
  <c r="F14"/>
  <c r="F15"/>
  <c r="F17"/>
  <c r="F18"/>
  <c r="E19"/>
  <c r="F19"/>
  <c r="E20"/>
  <c r="F20" s="1"/>
  <c r="E21"/>
  <c r="F21"/>
  <c r="E22"/>
  <c r="F22" s="1"/>
  <c r="E23"/>
  <c r="F23"/>
  <c r="F24"/>
  <c r="AB17" i="45"/>
  <c r="AC15"/>
  <c r="AD15"/>
  <c r="AE15"/>
  <c r="AF15"/>
  <c r="K27" i="10"/>
  <c r="L27"/>
  <c r="AB27" i="45"/>
  <c r="G25" i="6"/>
  <c r="I14"/>
  <c r="I13"/>
  <c r="P18" i="22"/>
  <c r="M18"/>
  <c r="M20" s="1"/>
  <c r="G18"/>
  <c r="G20" s="1"/>
  <c r="F18"/>
  <c r="F20" s="1"/>
  <c r="T17"/>
  <c r="V27" i="45"/>
  <c r="Y27"/>
  <c r="P20" i="22"/>
  <c r="T18"/>
  <c r="T20" s="1"/>
  <c r="S18"/>
  <c r="S20" s="1"/>
  <c r="F20" i="16"/>
  <c r="L18" i="22"/>
  <c r="L20"/>
  <c r="AA26" i="45"/>
  <c r="AA27" s="1"/>
  <c r="Z26"/>
  <c r="P27"/>
  <c r="O27"/>
  <c r="N27"/>
  <c r="L27"/>
  <c r="I17" i="14"/>
  <c r="G17"/>
  <c r="E17"/>
  <c r="D25" i="10"/>
  <c r="J18"/>
  <c r="J19"/>
  <c r="M19" s="1"/>
  <c r="J20"/>
  <c r="J22"/>
  <c r="J23"/>
  <c r="J14"/>
  <c r="M14" s="1"/>
  <c r="M25" s="1"/>
  <c r="M24"/>
  <c r="M23"/>
  <c r="M22"/>
  <c r="M20"/>
  <c r="M18"/>
  <c r="M17"/>
  <c r="M15"/>
  <c r="K25"/>
  <c r="L25"/>
  <c r="K10" i="52"/>
  <c r="K11"/>
  <c r="K12"/>
  <c r="K20" s="1"/>
  <c r="K45" s="1"/>
  <c r="K13"/>
  <c r="K14"/>
  <c r="K15"/>
  <c r="K16"/>
  <c r="K17"/>
  <c r="K19"/>
  <c r="B20"/>
  <c r="C20"/>
  <c r="C45" s="1"/>
  <c r="E20"/>
  <c r="E45" s="1"/>
  <c r="F20"/>
  <c r="H20"/>
  <c r="I20"/>
  <c r="I45" s="1"/>
  <c r="L20"/>
  <c r="K23"/>
  <c r="K24"/>
  <c r="K25"/>
  <c r="K26"/>
  <c r="K27"/>
  <c r="K28"/>
  <c r="K29"/>
  <c r="B30"/>
  <c r="C30"/>
  <c r="E30"/>
  <c r="F30"/>
  <c r="H30"/>
  <c r="I30"/>
  <c r="K30"/>
  <c r="L30"/>
  <c r="K33"/>
  <c r="K43" s="1"/>
  <c r="K34"/>
  <c r="K35"/>
  <c r="K36"/>
  <c r="K37"/>
  <c r="K38"/>
  <c r="K39"/>
  <c r="B43"/>
  <c r="C43"/>
  <c r="E43"/>
  <c r="F43"/>
  <c r="F45" s="1"/>
  <c r="H43"/>
  <c r="I43"/>
  <c r="L43"/>
  <c r="B45"/>
  <c r="H45"/>
  <c r="L45"/>
  <c r="B59"/>
  <c r="E59"/>
  <c r="K59"/>
  <c r="L59"/>
  <c r="C25" i="6"/>
  <c r="H25" i="10"/>
  <c r="I27" i="45"/>
  <c r="S12" i="22"/>
  <c r="L12"/>
  <c r="A6" i="14"/>
  <c r="A5"/>
  <c r="R27" i="45"/>
  <c r="R18" i="22"/>
  <c r="R20" s="1"/>
  <c r="J18"/>
  <c r="J20"/>
  <c r="I18"/>
  <c r="I20" s="1"/>
  <c r="D18"/>
  <c r="D20"/>
  <c r="C18"/>
  <c r="C20" s="1"/>
  <c r="I25" i="10"/>
  <c r="Z27" i="45"/>
  <c r="B7" i="6"/>
  <c r="B6"/>
  <c r="A8" i="10"/>
  <c r="A7"/>
  <c r="A8" i="16"/>
  <c r="A7" i="2"/>
  <c r="A6"/>
  <c r="M17" i="14"/>
  <c r="M34" s="1"/>
  <c r="N17"/>
  <c r="N34" s="1"/>
  <c r="N19"/>
  <c r="O19"/>
  <c r="O20"/>
  <c r="O21"/>
  <c r="M22"/>
  <c r="O22"/>
  <c r="O24"/>
  <c r="O25"/>
  <c r="O26"/>
  <c r="O27"/>
  <c r="O28"/>
  <c r="O31"/>
  <c r="O32"/>
  <c r="O33"/>
  <c r="D27" i="10"/>
  <c r="I27"/>
  <c r="O27"/>
  <c r="C15" i="2"/>
  <c r="D15"/>
  <c r="E15"/>
  <c r="Q15"/>
  <c r="R15"/>
  <c r="AD18" i="45"/>
  <c r="AE18"/>
  <c r="AF18"/>
  <c r="AD26"/>
  <c r="AE26"/>
  <c r="AF26"/>
  <c r="J27"/>
  <c r="K27"/>
  <c r="M27"/>
  <c r="Q27"/>
  <c r="S27"/>
  <c r="AD27"/>
  <c r="AE27"/>
  <c r="AF27"/>
  <c r="O25" i="10"/>
  <c r="E27"/>
  <c r="J26"/>
  <c r="J27" s="1"/>
  <c r="M26"/>
  <c r="M27" s="1"/>
  <c r="H27"/>
  <c r="L17" i="14" l="1"/>
  <c r="L34" s="1"/>
  <c r="M14" i="53"/>
  <c r="I18"/>
  <c r="O17" i="14"/>
  <c r="H34"/>
  <c r="F25" i="10"/>
  <c r="I23" i="53"/>
  <c r="M21"/>
  <c r="M23" s="1"/>
  <c r="J25" i="10"/>
  <c r="M18" i="53" l="1"/>
  <c r="M34" s="1"/>
  <c r="I34"/>
  <c r="H38" i="14"/>
  <c r="O34"/>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rPr>
          <t xml:space="preserve">Entry-Level, could be other than 9/1, which is shown here
</t>
        </r>
      </text>
    </comment>
    <comment ref="G12" authorId="0">
      <text>
        <r>
          <rPr>
            <sz val="8"/>
            <color indexed="81"/>
            <rFont val="Tahoma"/>
          </rPr>
          <t xml:space="preserve">Annualization + Non-Recurring
</t>
        </r>
      </text>
    </comment>
    <comment ref="H12" authorId="0">
      <text>
        <r>
          <rPr>
            <sz val="8"/>
            <color indexed="81"/>
            <rFont val="Tahoma"/>
          </rPr>
          <t>1st year Lapsed at 50% + Adjustments to Base, 1 GS level grade increase</t>
        </r>
      </text>
    </comment>
    <comment ref="J12" authorId="1">
      <text>
        <r>
          <rPr>
            <sz val="8"/>
            <color indexed="81"/>
            <rFont val="Tahoma"/>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rPr>
          <t xml:space="preserve">Average Entry-Level
</t>
        </r>
      </text>
    </comment>
    <comment ref="G12" authorId="0">
      <text>
        <r>
          <rPr>
            <sz val="8"/>
            <color indexed="81"/>
            <rFont val="Tahoma"/>
          </rPr>
          <t xml:space="preserve">Annualization + Non-Recurring 
</t>
        </r>
      </text>
    </comment>
    <comment ref="H12" authorId="0">
      <text>
        <r>
          <rPr>
            <sz val="8"/>
            <color indexed="81"/>
            <rFont val="Tahoma"/>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rPr>
          <t xml:space="preserve">Entry-Level, could be other than 9/1, which is shown here
</t>
        </r>
      </text>
    </comment>
    <comment ref="G12" authorId="0">
      <text>
        <r>
          <rPr>
            <sz val="8"/>
            <color indexed="81"/>
            <rFont val="Tahoma"/>
          </rPr>
          <t xml:space="preserve">Annualization + Non-Recurring 
</t>
        </r>
      </text>
    </comment>
    <comment ref="H12" authorId="0">
      <text>
        <r>
          <rPr>
            <sz val="8"/>
            <color indexed="81"/>
            <rFont val="Tahoma"/>
          </rPr>
          <t>1st year Lapsed at 50% + Adjustments to Base, 1 GS level grade increase</t>
        </r>
      </text>
    </comment>
    <comment ref="J12" authorId="1">
      <text>
        <r>
          <rPr>
            <sz val="8"/>
            <color indexed="81"/>
            <rFont val="Tahoma"/>
          </rPr>
          <t>Journeyman grade</t>
        </r>
      </text>
    </comment>
  </commentList>
</comments>
</file>

<file path=xl/comments4.xml><?xml version="1.0" encoding="utf-8"?>
<comments xmlns="http://schemas.openxmlformats.org/spreadsheetml/2006/main">
  <authors>
    <author>Nicholas D. Sterganos</author>
    <author>matsatt</author>
  </authors>
  <commentList>
    <comment ref="C12" authorId="0">
      <text>
        <r>
          <rPr>
            <sz val="8"/>
            <color indexed="81"/>
            <rFont val="Tahoma"/>
          </rPr>
          <t xml:space="preserve">Entry-Level
</t>
        </r>
      </text>
    </comment>
    <comment ref="G12" authorId="0">
      <text>
        <r>
          <rPr>
            <sz val="8"/>
            <color indexed="81"/>
            <rFont val="Tahoma"/>
          </rPr>
          <t xml:space="preserve">Annualization + Non-Recurring 
</t>
        </r>
      </text>
    </comment>
    <comment ref="H12" authorId="0">
      <text>
        <r>
          <rPr>
            <sz val="8"/>
            <color indexed="81"/>
            <rFont val="Tahoma"/>
          </rPr>
          <t>1st year Lapsed at 50% + Adjustments to Base, 1 GS level grade increase</t>
        </r>
      </text>
    </comment>
    <comment ref="J12" authorId="1">
      <text>
        <r>
          <rPr>
            <sz val="8"/>
            <color indexed="81"/>
            <rFont val="Tahoma"/>
          </rPr>
          <t xml:space="preserve">Journeyman grade
</t>
        </r>
      </text>
    </comment>
  </commentList>
</comments>
</file>

<file path=xl/comments5.xml><?xml version="1.0" encoding="utf-8"?>
<comments xmlns="http://schemas.openxmlformats.org/spreadsheetml/2006/main">
  <authors>
    <author>Nicholas D. Sterganos</author>
  </authors>
  <commentList>
    <comment ref="C12" authorId="0">
      <text>
        <r>
          <rPr>
            <sz val="8"/>
            <color indexed="81"/>
            <rFont val="Tahoma"/>
          </rPr>
          <t xml:space="preserve">Entry-Level
</t>
        </r>
      </text>
    </comment>
    <comment ref="G12" authorId="0">
      <text>
        <r>
          <rPr>
            <sz val="8"/>
            <color indexed="81"/>
            <rFont val="Tahoma"/>
          </rPr>
          <t xml:space="preserve">Annualization + Non-Recurring
</t>
        </r>
      </text>
    </comment>
    <comment ref="H12" authorId="0">
      <text>
        <r>
          <rPr>
            <sz val="8"/>
            <color indexed="81"/>
            <rFont val="Tahoma"/>
          </rPr>
          <t>1st year Lapsed at 50% + Adjustments to Base</t>
        </r>
      </text>
    </comment>
  </commentList>
</comments>
</file>

<file path=xl/sharedStrings.xml><?xml version="1.0" encoding="utf-8"?>
<sst xmlns="http://schemas.openxmlformats.org/spreadsheetml/2006/main" count="1568" uniqueCount="402">
  <si>
    <t>GRAND TOTAL</t>
  </si>
  <si>
    <t>Direct, Reimb. Other FTE</t>
  </si>
  <si>
    <t>Direct Amount $000s</t>
  </si>
  <si>
    <t>ATBs</t>
  </si>
  <si>
    <t>11.1  Direct FTE &amp; personnel compensation</t>
  </si>
  <si>
    <t xml:space="preserve">       Total </t>
  </si>
  <si>
    <t>Average SES Salary</t>
  </si>
  <si>
    <t>Perm. Pos.</t>
  </si>
  <si>
    <t>Justice Prisoner and Alien Transportation System</t>
  </si>
  <si>
    <t>Bureau of Prisons</t>
  </si>
  <si>
    <t>Fees and Expenses of Witnesses</t>
  </si>
  <si>
    <t>Transportation Group (2100-2199)</t>
  </si>
  <si>
    <t>Quality Assurance, Inspection &amp; Grading Group (1900-1999)</t>
  </si>
  <si>
    <t>United States Marshals Service</t>
  </si>
  <si>
    <t>Reprogrammings / Transfers</t>
  </si>
  <si>
    <t>Carryover/ Recoveries</t>
  </si>
  <si>
    <t>end of sheet</t>
  </si>
  <si>
    <t>Program Decreases</t>
  </si>
  <si>
    <t>Total Authorized</t>
  </si>
  <si>
    <t>Total Reimbursable</t>
  </si>
  <si>
    <t>I: Detail of Permanent Positions by Category</t>
  </si>
  <si>
    <t>H: Summary of Reimbursable Resources</t>
  </si>
  <si>
    <t>D: Resources by DOJ Strategic Goal and Strategic Objective</t>
  </si>
  <si>
    <t>B: Summary of Requirements</t>
  </si>
  <si>
    <t>Criminal Investigative Series (1811)</t>
  </si>
  <si>
    <t xml:space="preserve">Goal 3: Ensure the Fair and Efficient Administration of Justice
           </t>
  </si>
  <si>
    <t xml:space="preserve">   3.1 Protect judges, witnesses, and other participants in federal proceedings, and ensure the appearance of criminal defendants for judicial proceedings or confinement </t>
  </si>
  <si>
    <t>Increase/Decrease</t>
  </si>
  <si>
    <t>Decision Unit</t>
  </si>
  <si>
    <t xml:space="preserve">     Total</t>
  </si>
  <si>
    <t>atb</t>
  </si>
  <si>
    <t>enhance</t>
  </si>
  <si>
    <t>FTE</t>
  </si>
  <si>
    <t>Total</t>
  </si>
  <si>
    <t>Detail of Permanent Positions by Category</t>
  </si>
  <si>
    <t>Category</t>
  </si>
  <si>
    <t>Grades and Salary Ranges</t>
  </si>
  <si>
    <t>11.5  Total, Other personnel compensation</t>
  </si>
  <si>
    <t xml:space="preserve">     Other Compensation</t>
  </si>
  <si>
    <t>11.8  Special personal services payments</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</si>
  <si>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</si>
  <si>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</si>
  <si>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</si>
  <si>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</si>
  <si>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</si>
  <si>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</si>
  <si>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</si>
  <si>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</si>
  <si>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</si>
  <si>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</si>
  <si>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</si>
  <si>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</si>
  <si>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</si>
  <si>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</si>
  <si>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</si>
  <si>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Average GS Salary</t>
  </si>
  <si>
    <t>Average GS Grade</t>
  </si>
  <si>
    <t>Object Classes</t>
  </si>
  <si>
    <t>Other Object Classes:</t>
  </si>
  <si>
    <t>Summary of Reimbursable Resources</t>
  </si>
  <si>
    <t>Summary of Requirements by Object Class</t>
  </si>
  <si>
    <t>Overtime</t>
  </si>
  <si>
    <t>Attorneys (905)</t>
  </si>
  <si>
    <t>Business &amp; Industry (1100-1199)</t>
  </si>
  <si>
    <t>Security Specialists (080)</t>
  </si>
  <si>
    <t>Information Technology Mgmt  (2210)</t>
  </si>
  <si>
    <t>A-11: Summary of Requirements by Grade</t>
  </si>
  <si>
    <t>23.1  GSA rent</t>
  </si>
  <si>
    <t>2006-2007</t>
  </si>
  <si>
    <t>L: Summary of Requirements by Object Class</t>
  </si>
  <si>
    <t>K: Summary of Requirements by Grade</t>
  </si>
  <si>
    <t>25.7 Operation and maintenance of equipment</t>
  </si>
  <si>
    <t>(Dollars in Thousands)</t>
  </si>
  <si>
    <t>Summary of Requirements</t>
  </si>
  <si>
    <t>95% Budget</t>
  </si>
  <si>
    <t>Rescissions</t>
  </si>
  <si>
    <t>Supplementals</t>
  </si>
  <si>
    <t>Collections by Source</t>
  </si>
  <si>
    <t>Instructions</t>
  </si>
  <si>
    <t>Estimates by budget activity</t>
  </si>
  <si>
    <t>Pos.</t>
  </si>
  <si>
    <t xml:space="preserve"> </t>
  </si>
  <si>
    <t>Amount</t>
  </si>
  <si>
    <t>Perm.</t>
  </si>
  <si>
    <t>Total Change</t>
  </si>
  <si>
    <t>Increases</t>
  </si>
  <si>
    <t>Clerical and Office Services (300-399)</t>
  </si>
  <si>
    <t>Accounting and Budget (500-599)</t>
  </si>
  <si>
    <t>U.S. Field</t>
  </si>
  <si>
    <t>Offsets</t>
  </si>
  <si>
    <t>TOTAL</t>
  </si>
  <si>
    <t>Summary of Requirements by Grade</t>
  </si>
  <si>
    <t>25.3 Purchases of goods &amp; services from Government accounts (Antennas, DHS Sec. Etc..)</t>
  </si>
  <si>
    <t>end of line</t>
  </si>
  <si>
    <t>end of page</t>
  </si>
  <si>
    <t>Revolving Fund</t>
  </si>
  <si>
    <t>Total Changes</t>
  </si>
  <si>
    <t>Office of the Federal Detention Trustee</t>
  </si>
  <si>
    <t>Total Collections by Source:</t>
  </si>
  <si>
    <t xml:space="preserve">          Total Operating Level</t>
  </si>
  <si>
    <t>Resources by Department of Justice Strategic Goal/Objective</t>
  </si>
  <si>
    <t>Subtotal, Goal 3</t>
  </si>
  <si>
    <t>2010 Operating Level</t>
  </si>
  <si>
    <t>N: Modular Costs for New Positions</t>
  </si>
  <si>
    <t>Modular Costs for New 2009 Positions</t>
  </si>
  <si>
    <t xml:space="preserve">Component: </t>
  </si>
  <si>
    <t>Type:</t>
  </si>
  <si>
    <t>Foreign</t>
  </si>
  <si>
    <t>Position:</t>
  </si>
  <si>
    <t>Special Agent</t>
  </si>
  <si>
    <t>Object Class</t>
  </si>
  <si>
    <t>Full Year GS-9/1</t>
  </si>
  <si>
    <t xml:space="preserve">1st Year Lapsed 50% </t>
  </si>
  <si>
    <t>Annualization</t>
  </si>
  <si>
    <t>Non-Recurring</t>
  </si>
  <si>
    <t>Subtotal Adjust to Base</t>
  </si>
  <si>
    <t>2010 Cost GS-11/1</t>
  </si>
  <si>
    <t>2011 Cost GS-13/5</t>
  </si>
  <si>
    <t>Personnel Compensation and Benefits</t>
  </si>
  <si>
    <t>11.1</t>
  </si>
  <si>
    <t>Full-Time Permanent</t>
  </si>
  <si>
    <t>11.5</t>
  </si>
  <si>
    <t xml:space="preserve">LEAP </t>
  </si>
  <si>
    <t>AUO</t>
  </si>
  <si>
    <t>Awards</t>
  </si>
  <si>
    <t xml:space="preserve">Overtime </t>
  </si>
  <si>
    <t xml:space="preserve">Post Differential </t>
  </si>
  <si>
    <t xml:space="preserve">Personnel Benefits </t>
  </si>
  <si>
    <t>12.1</t>
  </si>
  <si>
    <t xml:space="preserve">Post Allowance (Foreign) </t>
  </si>
  <si>
    <t>Education Allowance</t>
  </si>
  <si>
    <t xml:space="preserve">TRAT/Home Leave </t>
  </si>
  <si>
    <t>Contractual Services and Supplies</t>
  </si>
  <si>
    <t>21.0</t>
  </si>
  <si>
    <t xml:space="preserve">Operational Travel </t>
  </si>
  <si>
    <t xml:space="preserve">Transportation of Things </t>
  </si>
  <si>
    <t xml:space="preserve">GLQ Rent </t>
  </si>
  <si>
    <t>23.2</t>
  </si>
  <si>
    <t xml:space="preserve">Rental Payments to Others </t>
  </si>
  <si>
    <t>23.3</t>
  </si>
  <si>
    <t>Comm. Utilities etc. Postage</t>
  </si>
  <si>
    <t>Comm. Utilities etc. Telephones</t>
  </si>
  <si>
    <t>Comm. Utilities etc. Utilities</t>
  </si>
  <si>
    <t>Comm. Utilities etc. GLQ Utilities</t>
  </si>
  <si>
    <t>25.3</t>
  </si>
  <si>
    <t xml:space="preserve">ICASS </t>
  </si>
  <si>
    <t xml:space="preserve">Payroll Services </t>
  </si>
  <si>
    <t>Recruitment-- Non OPM Costs</t>
  </si>
  <si>
    <t>Recruitment-- OPM Costs</t>
  </si>
  <si>
    <t xml:space="preserve">Drug Test </t>
  </si>
  <si>
    <t>Security (Background) Investigations</t>
  </si>
  <si>
    <t xml:space="preserve">Polygraph Examination </t>
  </si>
  <si>
    <t>25.6</t>
  </si>
  <si>
    <t xml:space="preserve">Physical Exams </t>
  </si>
  <si>
    <t>Psychological Exam</t>
  </si>
  <si>
    <t>Written Exam</t>
  </si>
  <si>
    <t>25.2</t>
  </si>
  <si>
    <t>Guard Services</t>
  </si>
  <si>
    <t xml:space="preserve">Capital Security Cost-Sharing </t>
  </si>
  <si>
    <t xml:space="preserve">Medical Care </t>
  </si>
  <si>
    <t>26.0</t>
  </si>
  <si>
    <t xml:space="preserve">Office Supplies </t>
  </si>
  <si>
    <t xml:space="preserve">Fuel </t>
  </si>
  <si>
    <t>Ammunition</t>
  </si>
  <si>
    <t xml:space="preserve">Safety/Protective Equiment </t>
  </si>
  <si>
    <t xml:space="preserve">Uniforms and Clothing </t>
  </si>
  <si>
    <t>Acquisition of Assets</t>
  </si>
  <si>
    <t>31.0</t>
  </si>
  <si>
    <t>Home Furniture</t>
  </si>
  <si>
    <t>Office Furniture</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</si>
  <si>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</si>
  <si>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</si>
  <si>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</si>
  <si>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</si>
  <si>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</si>
  <si>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</si>
  <si>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</si>
  <si>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</si>
  <si>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</si>
  <si>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</si>
  <si>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</si>
  <si>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Firearms</t>
  </si>
  <si>
    <t>Buildout</t>
  </si>
  <si>
    <t>Items that may have Multiple Object Classes</t>
  </si>
  <si>
    <t>Multiple</t>
  </si>
  <si>
    <t>Basic Training</t>
  </si>
  <si>
    <t xml:space="preserve">Advanced Training </t>
  </si>
  <si>
    <t xml:space="preserve">Other Training </t>
  </si>
  <si>
    <t xml:space="preserve">Foreign Language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</si>
  <si>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</si>
  <si>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</si>
  <si>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</si>
  <si>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</si>
  <si>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</si>
  <si>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</si>
  <si>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</si>
  <si>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</si>
  <si>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</si>
  <si>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</si>
  <si>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Full Year GS - 14/5</t>
  </si>
  <si>
    <t>1st Year Lapsed 50%</t>
  </si>
  <si>
    <t>2010 Cost GS-15/5</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</si>
  <si>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</si>
  <si>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</si>
  <si>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</si>
  <si>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</si>
  <si>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</si>
  <si>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</si>
  <si>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</si>
  <si>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</si>
  <si>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</si>
  <si>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</si>
  <si>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</si>
  <si>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</si>
  <si>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</si>
  <si>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</si>
  <si>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</si>
  <si>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</si>
  <si>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</si>
  <si>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2011 Cost</t>
  </si>
  <si>
    <t>GS-13/5</t>
  </si>
  <si>
    <t>Polygraph Examination</t>
  </si>
  <si>
    <t>Medical Care</t>
  </si>
  <si>
    <t xml:space="preserve">Firearms </t>
  </si>
  <si>
    <t xml:space="preserve">Basic Training </t>
  </si>
  <si>
    <t>Professional Support</t>
  </si>
  <si>
    <t>Full Year GS - 9/1</t>
  </si>
  <si>
    <t xml:space="preserve">Annualization </t>
  </si>
  <si>
    <t>Training</t>
  </si>
  <si>
    <t>Clerical</t>
  </si>
  <si>
    <t>Full Year GS - 7/1</t>
  </si>
  <si>
    <t>Subtotal  Adjust to Base</t>
  </si>
  <si>
    <t>2010 Cost GS-8/5</t>
  </si>
  <si>
    <t>Computer Workstation-- Server Hardware</t>
  </si>
  <si>
    <t>0.  Information on Overseas Staffing</t>
  </si>
  <si>
    <t>BDR 05-XX Overseas Staffing and Costs</t>
  </si>
  <si>
    <t>DEPARTMENT:  Department of Justice</t>
  </si>
  <si>
    <t xml:space="preserve">Overseas U.S. Personnel Costs                                    </t>
  </si>
  <si>
    <t>FY 2007 Enacted (Totals)</t>
  </si>
  <si>
    <t>Average Costs per Position</t>
  </si>
  <si>
    <t>FY 2008 Estimate (Totals)</t>
  </si>
  <si>
    <t xml:space="preserve">Average Costs per Position </t>
  </si>
  <si>
    <t>FY2009 Current Services (Totals)</t>
  </si>
  <si>
    <t>FY 2009 Program Changes (Totals)</t>
  </si>
  <si>
    <t>FY 2009 Request (Totals)</t>
  </si>
  <si>
    <t>(Amounts to be reported in thousands, i.e., $1,000,000 equals 1,000)</t>
  </si>
  <si>
    <t>Direct Personnel Costs</t>
  </si>
  <si>
    <t>1. American Salaries</t>
  </si>
  <si>
    <t>2. Benefits</t>
  </si>
  <si>
    <t>3. Overtime/Availability Pay</t>
  </si>
  <si>
    <t>4. Danger Pay</t>
  </si>
  <si>
    <t>5. Language Incentive Pay</t>
  </si>
  <si>
    <t>6. Post (Cost of Living) Allowance</t>
  </si>
  <si>
    <t>7. Difficult to Staff Incentive Differential</t>
  </si>
  <si>
    <t>8. Post (Hardship) Differential</t>
  </si>
  <si>
    <t>9. Separate Maintenance Allowance (SMA)</t>
  </si>
  <si>
    <t xml:space="preserve">10. Special Differential </t>
  </si>
  <si>
    <t xml:space="preserve">        Subtotal, Direct Personnel Costs</t>
  </si>
  <si>
    <t>Other Personnel Costs</t>
  </si>
  <si>
    <t xml:space="preserve">  11. Housing</t>
  </si>
  <si>
    <t xml:space="preserve">  12. Residential Furnishings/Equipment</t>
  </si>
  <si>
    <t xml:space="preserve">  13. Educational Allowance</t>
  </si>
  <si>
    <t xml:space="preserve">  14. Educational Travel</t>
  </si>
  <si>
    <t xml:space="preserve">  15. Post Assignment Travel</t>
  </si>
  <si>
    <t xml:space="preserve">  16. Rest and Recuperation (R&amp;R) travel</t>
  </si>
  <si>
    <t xml:space="preserve">  17. Home Leave Travel</t>
  </si>
  <si>
    <t xml:space="preserve">      Subtotal, Other Personnel Costs</t>
  </si>
  <si>
    <t>Support Costs</t>
  </si>
  <si>
    <t>18. Office Furnishings/Equipment (including classified  networks)</t>
  </si>
  <si>
    <t>19. Office Leases</t>
  </si>
  <si>
    <t xml:space="preserve">20. Misc. Office Expenses (utilities, maintenance) </t>
  </si>
  <si>
    <t>21. ICASS Charges</t>
  </si>
  <si>
    <t>22. Field Travel</t>
  </si>
  <si>
    <t>23. Representation</t>
  </si>
  <si>
    <t>24. Security (e.g., local guards, alarms, etc.)</t>
  </si>
  <si>
    <t>25. Capital Security Cost Sharing (CSCS) Charges</t>
  </si>
  <si>
    <t>26. Other (please list what is included)</t>
  </si>
  <si>
    <t xml:space="preserve">         Subtotal, Support Costs</t>
  </si>
  <si>
    <t>TOTAL, Overseas US Personnel Costs</t>
  </si>
  <si>
    <t>Agency Overseas Staffing Summary *</t>
  </si>
  <si>
    <t>FY 2007 Positions</t>
  </si>
  <si>
    <t>FY 2008 Positions Estimate</t>
  </si>
  <si>
    <t>FY 2008 Positions Request</t>
  </si>
  <si>
    <t>No. of New Overseas Positions Requested in the FY 2008 Budget Submission**</t>
  </si>
  <si>
    <t>U.S. Hires</t>
  </si>
  <si>
    <t>27. Full-time Permanent U.S. Direct Hire Civilians</t>
  </si>
  <si>
    <t>28. US Military Personnel assigned to COM</t>
  </si>
  <si>
    <t>29. US-contracted PSCs</t>
  </si>
  <si>
    <t>Locally Engaged Staff</t>
  </si>
  <si>
    <t xml:space="preserve">30. Foreign Service National (FSN) </t>
  </si>
  <si>
    <t xml:space="preserve">31. Local Personal Services Contractors (PSCs) or Personal Services Agreements (PSAs) </t>
  </si>
  <si>
    <t>32. Third Country Nationals (TCNs)</t>
  </si>
  <si>
    <t>33. Locally Hired Americans, including eligible family members</t>
  </si>
  <si>
    <t>34. TDY - long-term / rolling TDY employees</t>
  </si>
  <si>
    <t>* ICASS Service Providers should footnote the number by category of staff funded through the ICASS system.</t>
  </si>
  <si>
    <t>** Please indicated if funding is being requested for new overseas positions or if these positions are being reprogrammed within base funds.</t>
  </si>
  <si>
    <t>INSTRUCTIONS:</t>
  </si>
  <si>
    <t>For instructions, please refer to BDR O5-42.  If you need a copy of this BDR, please contact your JMD Budget Staff analyst.</t>
  </si>
  <si>
    <t>Schedule of Aircraft</t>
  </si>
  <si>
    <t>Type of Aircraft</t>
  </si>
  <si>
    <t>End-of-Year</t>
  </si>
  <si>
    <t>End-of</t>
  </si>
  <si>
    <t>Average</t>
  </si>
  <si>
    <t>(Passenger Capacity)</t>
  </si>
  <si>
    <t>Inventory</t>
  </si>
  <si>
    <t>Acquired</t>
  </si>
  <si>
    <t>Disposed</t>
  </si>
  <si>
    <t>Year</t>
  </si>
  <si>
    <t>Cost ($000)</t>
  </si>
  <si>
    <t>Direct Purchase:</t>
  </si>
  <si>
    <t>Hawkers</t>
  </si>
  <si>
    <t xml:space="preserve">  Jet Engine (8-10)</t>
  </si>
  <si>
    <t>B-727</t>
  </si>
  <si>
    <t xml:space="preserve">  Jet Engine (120)</t>
  </si>
  <si>
    <t>Dash-8</t>
  </si>
  <si>
    <t>Beech99 DOI</t>
  </si>
  <si>
    <t xml:space="preserve">  Turbo-Prop (10-20)</t>
  </si>
  <si>
    <t>Subtotal, Purchased</t>
  </si>
  <si>
    <t>Leased:</t>
  </si>
  <si>
    <t>Beech 99 Bohlke</t>
  </si>
  <si>
    <t xml:space="preserve">  Turbo-Prop (11)</t>
  </si>
  <si>
    <t>LG Annual short term</t>
  </si>
  <si>
    <t xml:space="preserve">  Jet Engine (120-140)</t>
  </si>
  <si>
    <t>Emergency Hawker</t>
  </si>
  <si>
    <t xml:space="preserve">  Jet Engine (10)</t>
  </si>
  <si>
    <t>Subtotal, Leased</t>
  </si>
  <si>
    <t>Seized or No Cost</t>
  </si>
  <si>
    <t xml:space="preserve">  Excess:</t>
  </si>
  <si>
    <t>Cessna 185</t>
  </si>
  <si>
    <t xml:space="preserve">  Single-Engine (3)</t>
  </si>
  <si>
    <t>Cheyenne III</t>
  </si>
  <si>
    <t xml:space="preserve">  Twin-Engine (6)</t>
  </si>
  <si>
    <t>NA</t>
  </si>
  <si>
    <t xml:space="preserve">  Turbo Prop (50)</t>
  </si>
  <si>
    <t>DC-9</t>
  </si>
  <si>
    <t xml:space="preserve">  Jet Engine (75)</t>
  </si>
  <si>
    <t>Lear 25</t>
  </si>
  <si>
    <t xml:space="preserve">  Jet Engine (8)</t>
  </si>
  <si>
    <t>Sabres</t>
  </si>
  <si>
    <t>Subtotal, Seized</t>
  </si>
  <si>
    <t>Total Aircraft</t>
  </si>
  <si>
    <r>
      <t xml:space="preserve">AGENCY </t>
    </r>
    <r>
      <rPr>
        <sz val="8"/>
        <rFont val="Arial"/>
        <family val="2"/>
      </rPr>
      <t>(please include point of contact):</t>
    </r>
  </si>
  <si>
    <r>
      <t xml:space="preserve">           </t>
    </r>
    <r>
      <rPr>
        <b/>
        <sz val="8"/>
        <rFont val="Arial"/>
        <family val="2"/>
      </rPr>
      <t>TOTAL, Staffing Overseas</t>
    </r>
  </si>
  <si>
    <t xml:space="preserve">Footnote:  Customer agencies are not able to provide this information at this time as they are still in the process of developing 2010 needs. </t>
  </si>
  <si>
    <t>State, Local, and Department of Defense</t>
  </si>
  <si>
    <t>2011 Operating Level</t>
  </si>
  <si>
    <t>Immigration and Customs Enforcement</t>
  </si>
  <si>
    <t>2011 Adjustments to Base and Technical Adjustments</t>
  </si>
  <si>
    <t xml:space="preserve">  </t>
  </si>
  <si>
    <t>2011 Changes to Operating Level</t>
  </si>
  <si>
    <t xml:space="preserve">  Turbo-Prop (50-60)</t>
  </si>
  <si>
    <t xml:space="preserve">Footnote: </t>
  </si>
  <si>
    <t xml:space="preserve">Footnote:  </t>
  </si>
  <si>
    <t xml:space="preserve">Footnotes:  </t>
  </si>
  <si>
    <t xml:space="preserve"> 2012 Request</t>
  </si>
  <si>
    <t>2012 Operating Level</t>
  </si>
  <si>
    <t>2011 - 2012 Total Change</t>
  </si>
  <si>
    <t>2012 Increases</t>
  </si>
  <si>
    <t>2012 Offsets</t>
  </si>
  <si>
    <t>Crosswalk of 2010 Availability</t>
  </si>
  <si>
    <t>F: Crosswalk of 2010 Availability</t>
  </si>
  <si>
    <t>2010 Initial Availability</t>
  </si>
  <si>
    <t xml:space="preserve">FY 2011 and FY2012 Operating Levels provided in aggregate - customer agencies were not able to provide the information at the time of the submission as they were still developing their requirements. </t>
  </si>
  <si>
    <t>2012 Adjustments to Base and Technical Adjustments</t>
  </si>
  <si>
    <t>Paramedics (640)</t>
  </si>
  <si>
    <t>2010                      Operating Level</t>
  </si>
  <si>
    <t>2011                     Operating Level</t>
  </si>
  <si>
    <t>2012              Operating Level</t>
  </si>
  <si>
    <t>23.2  Moving/Lease Expirations/Contract Parking</t>
  </si>
  <si>
    <t>25.4 Operation and maintenance of facilities</t>
  </si>
  <si>
    <t xml:space="preserve">25.5 Research and development contracts </t>
  </si>
  <si>
    <t>2010 Final Availability</t>
  </si>
  <si>
    <t>Miscellaneous Inspectors Series (1801)</t>
  </si>
  <si>
    <t>Note - Operating levels do not include expenses for depreciation.  JPATS depreciation levels are $2,377 for 2010, $2,386 for 2011 and estimated for $2,386 for 2012.</t>
  </si>
  <si>
    <t>SES, $119,554 - 179,700</t>
  </si>
  <si>
    <t>GS-15, $123,758 - 155,500</t>
  </si>
  <si>
    <t>GS-14, $105,211 - 136,771</t>
  </si>
  <si>
    <t>GS-13, $89,033 - 115,742</t>
  </si>
  <si>
    <t>GS-12, $74,872 - 97,333</t>
  </si>
  <si>
    <t>GS-11, $62,467 - 81,204</t>
  </si>
  <si>
    <t>GS-10, $56,857 - 73,917</t>
  </si>
  <si>
    <t>GS-9, $51,630 - 67,114</t>
  </si>
  <si>
    <t>GS-8, $46,745 - 60,765</t>
  </si>
  <si>
    <t>GS-7, $42,209 - 54,875</t>
  </si>
  <si>
    <t>GS-6, $37,983 - 49,375</t>
  </si>
  <si>
    <t>GS-5, $34,075 - 44,293</t>
  </si>
  <si>
    <t xml:space="preserve">Note - Numbers subject to change due to the disengagement of ICE and unestablished timeframe for operational transition. </t>
  </si>
  <si>
    <t xml:space="preserve">Numbers subject to change due to the disengagement of ICE and unestablished timeframe for operational transition. </t>
  </si>
  <si>
    <t xml:space="preserve">Note: Numbers subject to change due to the disengagement of ICE and unestablished timeframe for operational transition. </t>
  </si>
  <si>
    <t xml:space="preserve">Note - FY11 - Disposed of four leased aircraft due to the disengagement of ICE. FY11 - Disposed of small owned aircraft. </t>
  </si>
  <si>
    <t>2012 Changes to Operating Level</t>
  </si>
  <si>
    <t xml:space="preserve">As of result of reduced customer requirements, JPATS operating levels were reduced from FY 2010 to FY 2011.  </t>
  </si>
  <si>
    <t>A: Organizational Chart</t>
  </si>
  <si>
    <t>FY 2011 Exhibit L. data balances to the summary requirements exhibit and initial PresBud submission</t>
  </si>
  <si>
    <t>*** 2010 Initial Availability source SF-133 dated 7/31/10, Line No. 1900, Total budget authority</t>
  </si>
  <si>
    <t>*** 2010 Final Availability source SF-133 dated 7/31/10, line no. 1910, Total Budget Resources</t>
  </si>
  <si>
    <t>Unobligated balance, start of year source SF-133 dated 7/31/10, line 1000</t>
  </si>
  <si>
    <t>Unobligated balance, end of year source SF-133 dated 7/31/10, line 2201 + line 2403</t>
  </si>
  <si>
    <t>Recoveries of prior year obligations source SF-133 dated 7/31/10, line 1021</t>
  </si>
  <si>
    <t xml:space="preserve">*** Carryover/Recoveries source SF-133, Ln 1050.  JPATS' prior year recoveries include relocation expenses, that take several years to pay out. </t>
  </si>
  <si>
    <t>O.  Schedule of Aircraft</t>
  </si>
  <si>
    <t>Note: The FTE listed in this budget reflect an FTE level developed using the authorized FTE level in FY2010 and differ from the FTE listed in the FY2012 President's Budget Appendix, which were developed using the FY2010 on-board levels</t>
  </si>
</sst>
</file>

<file path=xl/styles.xml><?xml version="1.0" encoding="utf-8"?>
<styleSheet xmlns="http://schemas.openxmlformats.org/spreadsheetml/2006/main">
  <numFmts count="13">
    <numFmt numFmtId="5" formatCode="&quot;$&quot;#,##0_);\(&quot;$&quot;#,##0\)"/>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0_);\(0\)"/>
    <numFmt numFmtId="170" formatCode="#,##0.0_);\(#,##0.0\)"/>
    <numFmt numFmtId="171" formatCode="#,##0.000_);\(#,##0.000\)"/>
    <numFmt numFmtId="172" formatCode="0.0%"/>
  </numFmts>
  <fonts count="80">
    <font>
      <sz val="12"/>
      <name val="Arial"/>
    </font>
    <font>
      <u/>
      <sz val="12"/>
      <name val="TimesNewRomanPS"/>
    </font>
    <font>
      <sz val="12"/>
      <name val="TimesNewRomanPS"/>
    </font>
    <font>
      <sz val="12"/>
      <name val="Times New Roman"/>
    </font>
    <font>
      <sz val="12"/>
      <name val="Times New Roman"/>
    </font>
    <font>
      <sz val="12"/>
      <name val="Arial MT"/>
    </font>
    <font>
      <sz val="10"/>
      <color indexed="8"/>
      <name val="TMS"/>
    </font>
    <font>
      <sz val="12"/>
      <name val="Times New Roman"/>
      <family val="1"/>
    </font>
    <font>
      <sz val="10"/>
      <color indexed="8"/>
      <name val="Times New Roman"/>
      <family val="1"/>
    </font>
    <font>
      <sz val="10"/>
      <name val="Times New Roman"/>
      <family val="1"/>
    </font>
    <font>
      <b/>
      <sz val="14"/>
      <name val="Times New Roman"/>
      <family val="1"/>
    </font>
    <font>
      <sz val="13"/>
      <name val="Times New Roman"/>
      <family val="1"/>
    </font>
    <font>
      <i/>
      <sz val="11"/>
      <name val="Times New Roman"/>
      <family val="1"/>
    </font>
    <font>
      <sz val="8"/>
      <color indexed="8"/>
      <name val="Times New Roman"/>
      <family val="1"/>
    </font>
    <font>
      <u/>
      <sz val="12"/>
      <name val="Times New Roman"/>
      <family val="1"/>
    </font>
    <font>
      <sz val="10"/>
      <name val="Arial"/>
      <family val="2"/>
    </font>
    <font>
      <b/>
      <sz val="12"/>
      <name val="Times New Roman"/>
      <family val="1"/>
    </font>
    <font>
      <b/>
      <sz val="16"/>
      <name val="Times New Roman"/>
      <family val="1"/>
    </font>
    <font>
      <sz val="12"/>
      <color indexed="8"/>
      <name val="TMS"/>
    </font>
    <font>
      <sz val="10"/>
      <name val="Arial"/>
    </font>
    <font>
      <b/>
      <sz val="10"/>
      <name val="Times New Roman"/>
      <family val="1"/>
    </font>
    <font>
      <u/>
      <sz val="10"/>
      <name val="Times New Roman"/>
      <family val="1"/>
    </font>
    <font>
      <sz val="12"/>
      <color indexed="8"/>
      <name val="Times New Roman"/>
      <family val="1"/>
    </font>
    <font>
      <b/>
      <sz val="12"/>
      <color indexed="8"/>
      <name val="Times New Roman"/>
      <family val="1"/>
    </font>
    <font>
      <b/>
      <sz val="12"/>
      <name val="TimesNewRomanPS"/>
    </font>
    <font>
      <sz val="14"/>
      <name val="Arial"/>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sz val="18"/>
      <name val="Times New Roman"/>
      <family val="1"/>
    </font>
    <font>
      <b/>
      <sz val="9"/>
      <name val="Times New Roman"/>
      <family val="1"/>
    </font>
    <font>
      <sz val="12"/>
      <name val="Arial"/>
    </font>
    <font>
      <sz val="8"/>
      <name val="Arial"/>
    </font>
    <font>
      <sz val="8"/>
      <color indexed="81"/>
      <name val="Tahoma"/>
    </font>
    <font>
      <sz val="12"/>
      <color indexed="9"/>
      <name val="Arial"/>
    </font>
    <font>
      <sz val="12"/>
      <color indexed="9"/>
      <name val="TimesNewRomanPS"/>
    </font>
    <font>
      <sz val="12"/>
      <color indexed="9"/>
      <name val="Times New Roman"/>
      <family val="1"/>
    </font>
    <font>
      <sz val="10"/>
      <color indexed="9"/>
      <name val="Times New Roman"/>
      <family val="1"/>
    </font>
    <font>
      <sz val="8"/>
      <color indexed="9"/>
      <name val="Arial"/>
      <family val="2"/>
    </font>
    <font>
      <sz val="8"/>
      <color indexed="9"/>
      <name val="Arial"/>
    </font>
    <font>
      <sz val="8"/>
      <name val="Times New Roman"/>
      <family val="1"/>
    </font>
    <font>
      <sz val="8"/>
      <color indexed="9"/>
      <name val="Times New Roman"/>
      <family val="1"/>
    </font>
    <font>
      <b/>
      <sz val="12"/>
      <name val="Arial"/>
    </font>
    <font>
      <sz val="20"/>
      <name val="Times New Roman"/>
      <family val="1"/>
    </font>
    <font>
      <b/>
      <sz val="20"/>
      <name val="Times New Roman"/>
      <family val="1"/>
    </font>
    <font>
      <b/>
      <sz val="18"/>
      <name val="Arial"/>
    </font>
    <font>
      <sz val="12"/>
      <name val="Arial"/>
    </font>
    <font>
      <sz val="20"/>
      <name val="Arial"/>
    </font>
    <font>
      <sz val="20"/>
      <name val="TimesNewRomanPS"/>
    </font>
    <font>
      <b/>
      <sz val="20"/>
      <name val="TimesNewRomanPS"/>
    </font>
    <font>
      <sz val="12"/>
      <name val="Arial"/>
    </font>
    <font>
      <b/>
      <sz val="20"/>
      <color indexed="8"/>
      <name val="Times New Roman"/>
      <family val="1"/>
    </font>
    <font>
      <sz val="20"/>
      <color indexed="8"/>
      <name val="Times New Roman"/>
      <family val="1"/>
    </font>
    <font>
      <sz val="12"/>
      <name val="Arial"/>
    </font>
    <font>
      <b/>
      <sz val="12"/>
      <color indexed="8"/>
      <name val="Arial"/>
    </font>
    <font>
      <b/>
      <sz val="9.75"/>
      <color indexed="8"/>
      <name val="Arial"/>
    </font>
    <font>
      <b/>
      <sz val="9"/>
      <color indexed="8"/>
      <name val="Arial"/>
    </font>
    <font>
      <b/>
      <sz val="7"/>
      <name val="Arial"/>
      <family val="2"/>
    </font>
    <font>
      <b/>
      <sz val="6.75"/>
      <color indexed="8"/>
      <name val="Arial"/>
    </font>
    <font>
      <b/>
      <sz val="7"/>
      <color indexed="8"/>
      <name val="Arial"/>
      <family val="2"/>
    </font>
    <font>
      <sz val="10"/>
      <color indexed="9"/>
      <name val="Arial"/>
    </font>
    <font>
      <b/>
      <i/>
      <u/>
      <sz val="10"/>
      <name val="Times New Roman"/>
      <family val="1"/>
    </font>
    <font>
      <sz val="7"/>
      <name val="Arial"/>
      <family val="2"/>
    </font>
    <font>
      <sz val="14"/>
      <name val="Times New Roman"/>
      <family val="1"/>
    </font>
    <font>
      <b/>
      <sz val="8"/>
      <name val="Arial"/>
      <family val="2"/>
    </font>
    <font>
      <b/>
      <u/>
      <sz val="8"/>
      <name val="Arial"/>
      <family val="2"/>
    </font>
    <font>
      <sz val="12"/>
      <color indexed="9"/>
      <name val="Arial"/>
      <family val="2"/>
    </font>
    <font>
      <sz val="8"/>
      <name val="Clarendon Cd (W1)"/>
      <family val="1"/>
    </font>
    <font>
      <i/>
      <sz val="10"/>
      <name val="Times New Roman"/>
      <family val="1"/>
    </font>
    <font>
      <sz val="10"/>
      <color indexed="8"/>
      <name val="MS Sans Serif"/>
    </font>
    <font>
      <b/>
      <sz val="10"/>
      <name val="TimesNewRomanPS"/>
    </font>
    <font>
      <sz val="10"/>
      <name val="Times New Roman"/>
    </font>
    <font>
      <b/>
      <sz val="12"/>
      <name val="Arial"/>
      <family val="2"/>
    </font>
    <font>
      <sz val="8"/>
      <color theme="0"/>
      <name val="Times New Roman"/>
      <family val="1"/>
    </font>
    <font>
      <sz val="10"/>
      <color theme="0"/>
      <name val="Times New Roman"/>
      <family val="1"/>
    </font>
    <font>
      <sz val="10"/>
      <color theme="0"/>
      <name val="Arial"/>
      <family val="2"/>
    </font>
    <font>
      <sz val="8"/>
      <color theme="0"/>
      <name val="Arial"/>
      <family val="2"/>
    </font>
    <font>
      <sz val="12"/>
      <color theme="0"/>
      <name val="Arial"/>
      <family val="2"/>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103">
    <border>
      <left/>
      <right/>
      <top/>
      <bottom/>
      <diagonal/>
    </border>
    <border>
      <left/>
      <right/>
      <top style="double">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23"/>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thin">
        <color indexed="23"/>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right style="thin">
        <color indexed="64"/>
      </right>
      <top/>
      <bottom style="thin">
        <color indexed="23"/>
      </bottom>
      <diagonal/>
    </border>
    <border>
      <left style="thin">
        <color indexed="64"/>
      </left>
      <right/>
      <top/>
      <bottom style="thin">
        <color indexed="23"/>
      </bottom>
      <diagonal/>
    </border>
    <border>
      <left style="medium">
        <color indexed="64"/>
      </left>
      <right/>
      <top/>
      <bottom/>
      <diagonal/>
    </border>
    <border>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hair">
        <color indexed="64"/>
      </bottom>
      <diagonal/>
    </border>
    <border>
      <left/>
      <right style="medium">
        <color indexed="64"/>
      </right>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8"/>
      </left>
      <right style="thin">
        <color indexed="8"/>
      </right>
      <top style="thin">
        <color indexed="64"/>
      </top>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s>
  <cellStyleXfs count="15">
    <xf numFmtId="0" fontId="0" fillId="0" borderId="0"/>
    <xf numFmtId="43" fontId="19" fillId="0" borderId="0" applyFont="0" applyFill="0" applyBorder="0" applyAlignment="0" applyProtection="0"/>
    <xf numFmtId="3" fontId="19" fillId="0" borderId="0"/>
    <xf numFmtId="44" fontId="19" fillId="0" borderId="0" applyFont="0" applyFill="0" applyBorder="0" applyAlignment="0" applyProtection="0"/>
    <xf numFmtId="5" fontId="19" fillId="0" borderId="0"/>
    <xf numFmtId="14" fontId="19" fillId="0" borderId="0"/>
    <xf numFmtId="2" fontId="19" fillId="0" borderId="0"/>
    <xf numFmtId="0" fontId="47" fillId="0" borderId="0"/>
    <xf numFmtId="0" fontId="44" fillId="0" borderId="0"/>
    <xf numFmtId="0" fontId="19" fillId="0" borderId="0"/>
    <xf numFmtId="0" fontId="19" fillId="0" borderId="0"/>
    <xf numFmtId="0" fontId="19" fillId="0" borderId="0"/>
    <xf numFmtId="9" fontId="19" fillId="0" borderId="0" applyFont="0" applyFill="0" applyBorder="0" applyAlignment="0" applyProtection="0"/>
    <xf numFmtId="0" fontId="71" fillId="0" borderId="0"/>
    <xf numFmtId="0" fontId="19" fillId="0" borderId="1"/>
  </cellStyleXfs>
  <cellXfs count="853">
    <xf numFmtId="0" fontId="0" fillId="0" borderId="0" xfId="0"/>
    <xf numFmtId="165" fontId="2" fillId="0" borderId="0" xfId="0" applyNumberFormat="1" applyFont="1" applyAlignment="1"/>
    <xf numFmtId="165" fontId="2" fillId="0" borderId="0" xfId="0" applyNumberFormat="1" applyFont="1" applyBorder="1" applyAlignment="1"/>
    <xf numFmtId="165" fontId="7" fillId="0" borderId="0" xfId="0" applyNumberFormat="1" applyFont="1"/>
    <xf numFmtId="165" fontId="7" fillId="0" borderId="0" xfId="0" applyNumberFormat="1" applyFont="1" applyBorder="1"/>
    <xf numFmtId="3" fontId="7" fillId="0" borderId="0" xfId="0" applyNumberFormat="1" applyFont="1" applyAlignment="1"/>
    <xf numFmtId="3" fontId="9" fillId="0" borderId="0" xfId="0" applyNumberFormat="1" applyFont="1" applyAlignment="1"/>
    <xf numFmtId="3" fontId="7" fillId="0" borderId="0" xfId="0" applyNumberFormat="1" applyFont="1" applyAlignment="1">
      <alignment horizontal="centerContinuous"/>
    </xf>
    <xf numFmtId="3" fontId="7" fillId="0" borderId="0" xfId="0" applyNumberFormat="1" applyFont="1" applyAlignment="1">
      <alignment horizontal="fill"/>
    </xf>
    <xf numFmtId="3" fontId="7" fillId="0" borderId="0" xfId="0" applyNumberFormat="1" applyFont="1" applyBorder="1" applyAlignment="1"/>
    <xf numFmtId="165" fontId="9" fillId="0" borderId="0" xfId="0" applyNumberFormat="1" applyFont="1" applyAlignment="1"/>
    <xf numFmtId="165" fontId="7" fillId="0" borderId="0" xfId="0" applyNumberFormat="1" applyFont="1" applyAlignment="1"/>
    <xf numFmtId="165" fontId="10" fillId="0" borderId="0" xfId="0" applyNumberFormat="1" applyFont="1" applyAlignment="1">
      <alignment horizontal="centerContinuous"/>
    </xf>
    <xf numFmtId="165" fontId="7" fillId="0" borderId="0" xfId="0" applyNumberFormat="1" applyFont="1" applyAlignment="1">
      <alignment horizontal="centerContinuous"/>
    </xf>
    <xf numFmtId="165" fontId="11" fillId="0" borderId="0" xfId="0" applyNumberFormat="1" applyFont="1" applyAlignment="1">
      <alignment horizontal="centerContinuous"/>
    </xf>
    <xf numFmtId="165" fontId="12" fillId="0" borderId="0" xfId="0" applyNumberFormat="1" applyFont="1" applyAlignment="1">
      <alignment horizontal="centerContinuous"/>
    </xf>
    <xf numFmtId="165" fontId="4" fillId="0" borderId="0" xfId="0" applyNumberFormat="1" applyFont="1" applyAlignment="1"/>
    <xf numFmtId="165" fontId="2" fillId="0" borderId="0" xfId="0" applyNumberFormat="1" applyFont="1" applyAlignment="1">
      <alignment horizontal="centerContinuous"/>
    </xf>
    <xf numFmtId="165" fontId="5" fillId="0" borderId="0" xfId="0" applyNumberFormat="1" applyFont="1" applyAlignment="1"/>
    <xf numFmtId="165" fontId="1" fillId="0" borderId="0" xfId="0" applyNumberFormat="1" applyFont="1" applyAlignment="1"/>
    <xf numFmtId="165" fontId="0" fillId="0" borderId="0" xfId="0" applyNumberFormat="1"/>
    <xf numFmtId="165" fontId="6" fillId="2" borderId="0" xfId="0" applyNumberFormat="1" applyFont="1" applyFill="1" applyAlignment="1"/>
    <xf numFmtId="165" fontId="0" fillId="0" borderId="0" xfId="0" applyNumberFormat="1" applyBorder="1"/>
    <xf numFmtId="165" fontId="8" fillId="2" borderId="0" xfId="0" applyNumberFormat="1" applyFont="1" applyFill="1" applyAlignment="1"/>
    <xf numFmtId="165" fontId="8" fillId="2" borderId="0" xfId="0" applyNumberFormat="1" applyFont="1" applyFill="1" applyBorder="1" applyAlignment="1"/>
    <xf numFmtId="165" fontId="8" fillId="2" borderId="0" xfId="0" applyNumberFormat="1" applyFont="1" applyFill="1" applyAlignment="1">
      <alignment horizontal="centerContinuous"/>
    </xf>
    <xf numFmtId="165" fontId="7" fillId="0" borderId="0" xfId="0" applyNumberFormat="1" applyFont="1" applyBorder="1" applyAlignment="1">
      <alignment horizontal="centerContinuous"/>
    </xf>
    <xf numFmtId="165" fontId="13" fillId="2" borderId="0" xfId="0" applyNumberFormat="1" applyFont="1" applyFill="1" applyAlignment="1"/>
    <xf numFmtId="165" fontId="7" fillId="0" borderId="0" xfId="0" applyNumberFormat="1" applyFont="1" applyAlignment="1">
      <alignment horizontal="right"/>
    </xf>
    <xf numFmtId="3" fontId="17" fillId="0" borderId="0" xfId="0" applyNumberFormat="1" applyFont="1" applyAlignment="1"/>
    <xf numFmtId="165" fontId="3" fillId="0" borderId="0" xfId="0" applyNumberFormat="1" applyFont="1" applyAlignment="1"/>
    <xf numFmtId="165" fontId="18" fillId="2" borderId="0" xfId="0" applyNumberFormat="1" applyFont="1" applyFill="1" applyAlignment="1"/>
    <xf numFmtId="0" fontId="9" fillId="0" borderId="0" xfId="11" applyFont="1"/>
    <xf numFmtId="0" fontId="9" fillId="0" borderId="2" xfId="11" applyFont="1" applyBorder="1"/>
    <xf numFmtId="0" fontId="9" fillId="0" borderId="3" xfId="11" applyFont="1" applyBorder="1"/>
    <xf numFmtId="0" fontId="9" fillId="0" borderId="4" xfId="11" applyFont="1" applyBorder="1"/>
    <xf numFmtId="0" fontId="20" fillId="0" borderId="2" xfId="11" applyFont="1" applyBorder="1"/>
    <xf numFmtId="0" fontId="20" fillId="0" borderId="2" xfId="11" applyFont="1" applyBorder="1" applyAlignment="1">
      <alignment wrapText="1"/>
    </xf>
    <xf numFmtId="0" fontId="20" fillId="0" borderId="5" xfId="11" applyFont="1" applyBorder="1"/>
    <xf numFmtId="167" fontId="20" fillId="0" borderId="0" xfId="11" applyNumberFormat="1" applyFont="1" applyBorder="1" applyAlignment="1">
      <alignment horizontal="left"/>
    </xf>
    <xf numFmtId="168" fontId="20" fillId="0" borderId="0" xfId="3" applyNumberFormat="1" applyFont="1" applyBorder="1" applyAlignment="1">
      <alignment horizontal="left"/>
    </xf>
    <xf numFmtId="3" fontId="9" fillId="0" borderId="0" xfId="0" applyNumberFormat="1" applyFont="1" applyAlignment="1">
      <alignment horizontal="centerContinuous"/>
    </xf>
    <xf numFmtId="165" fontId="2" fillId="0" borderId="4" xfId="0" applyNumberFormat="1" applyFont="1" applyBorder="1" applyAlignment="1"/>
    <xf numFmtId="165" fontId="24" fillId="0" borderId="6" xfId="0" applyNumberFormat="1" applyFont="1" applyBorder="1" applyAlignment="1">
      <alignment horizontal="left"/>
    </xf>
    <xf numFmtId="5" fontId="24" fillId="0" borderId="6" xfId="0" applyNumberFormat="1" applyFont="1" applyBorder="1" applyAlignment="1"/>
    <xf numFmtId="5" fontId="24" fillId="0" borderId="7" xfId="0" applyNumberFormat="1" applyFont="1" applyBorder="1" applyAlignment="1"/>
    <xf numFmtId="165" fontId="2" fillId="0" borderId="3" xfId="0" applyNumberFormat="1" applyFont="1" applyBorder="1" applyAlignment="1"/>
    <xf numFmtId="165" fontId="1" fillId="0" borderId="3" xfId="0" applyNumberFormat="1" applyFont="1" applyBorder="1" applyAlignment="1"/>
    <xf numFmtId="165" fontId="3" fillId="0" borderId="8" xfId="0" applyNumberFormat="1" applyFont="1" applyBorder="1" applyAlignment="1"/>
    <xf numFmtId="165" fontId="2" fillId="0" borderId="9" xfId="0" applyNumberFormat="1" applyFont="1" applyBorder="1" applyAlignment="1"/>
    <xf numFmtId="165" fontId="2" fillId="0" borderId="10" xfId="0" applyNumberFormat="1" applyFont="1" applyBorder="1" applyAlignment="1"/>
    <xf numFmtId="165" fontId="24" fillId="0" borderId="11" xfId="0" applyNumberFormat="1" applyFont="1" applyBorder="1" applyAlignment="1">
      <alignment horizontal="right"/>
    </xf>
    <xf numFmtId="165" fontId="24" fillId="0" borderId="12" xfId="0" applyNumberFormat="1" applyFont="1" applyBorder="1" applyAlignment="1"/>
    <xf numFmtId="165" fontId="24" fillId="0" borderId="7" xfId="0" applyNumberFormat="1" applyFont="1" applyBorder="1" applyAlignment="1"/>
    <xf numFmtId="165" fontId="2" fillId="0" borderId="13" xfId="0" applyNumberFormat="1" applyFont="1" applyBorder="1" applyAlignment="1"/>
    <xf numFmtId="165" fontId="2" fillId="0" borderId="14" xfId="0" applyNumberFormat="1" applyFont="1" applyBorder="1" applyAlignment="1"/>
    <xf numFmtId="165" fontId="2" fillId="0" borderId="15" xfId="0" applyNumberFormat="1" applyFont="1" applyBorder="1" applyAlignment="1"/>
    <xf numFmtId="165" fontId="7" fillId="0" borderId="4" xfId="0" applyNumberFormat="1" applyFont="1" applyBorder="1" applyAlignment="1"/>
    <xf numFmtId="165" fontId="7" fillId="0" borderId="7" xfId="0" applyNumberFormat="1" applyFont="1" applyBorder="1" applyAlignment="1"/>
    <xf numFmtId="165" fontId="7" fillId="0" borderId="16" xfId="0" applyNumberFormat="1" applyFont="1" applyBorder="1" applyAlignment="1"/>
    <xf numFmtId="165" fontId="7" fillId="0" borderId="6" xfId="0" applyNumberFormat="1" applyFont="1" applyBorder="1" applyAlignment="1">
      <alignment horizontal="fill"/>
    </xf>
    <xf numFmtId="3" fontId="7" fillId="0" borderId="11" xfId="0" applyNumberFormat="1" applyFont="1" applyBorder="1" applyAlignment="1"/>
    <xf numFmtId="165" fontId="7" fillId="0" borderId="11" xfId="0" applyNumberFormat="1" applyFont="1" applyBorder="1" applyAlignment="1"/>
    <xf numFmtId="165" fontId="14" fillId="0" borderId="11" xfId="0" applyNumberFormat="1" applyFont="1" applyBorder="1" applyAlignment="1"/>
    <xf numFmtId="165" fontId="16" fillId="0" borderId="16" xfId="0" applyNumberFormat="1" applyFont="1" applyBorder="1" applyAlignment="1"/>
    <xf numFmtId="165" fontId="16" fillId="0" borderId="17" xfId="0" applyNumberFormat="1" applyFont="1" applyBorder="1" applyAlignment="1">
      <alignment horizontal="right"/>
    </xf>
    <xf numFmtId="165" fontId="16" fillId="0" borderId="18" xfId="0" applyNumberFormat="1" applyFont="1" applyBorder="1" applyAlignment="1">
      <alignment horizontal="center"/>
    </xf>
    <xf numFmtId="165" fontId="16" fillId="0" borderId="19" xfId="0" applyNumberFormat="1" applyFont="1" applyBorder="1" applyAlignment="1">
      <alignment horizontal="center"/>
    </xf>
    <xf numFmtId="165" fontId="7" fillId="0" borderId="5" xfId="0" applyNumberFormat="1" applyFont="1" applyBorder="1" applyAlignment="1"/>
    <xf numFmtId="165" fontId="16" fillId="0" borderId="18" xfId="0" applyNumberFormat="1" applyFont="1" applyBorder="1" applyAlignment="1"/>
    <xf numFmtId="3" fontId="31" fillId="0" borderId="0" xfId="0" applyNumberFormat="1" applyFont="1" applyAlignment="1">
      <alignment horizontal="centerContinuous"/>
    </xf>
    <xf numFmtId="165" fontId="16" fillId="0" borderId="7" xfId="0" applyNumberFormat="1" applyFont="1" applyBorder="1" applyAlignment="1"/>
    <xf numFmtId="165" fontId="16" fillId="0" borderId="6" xfId="0" applyNumberFormat="1" applyFont="1" applyBorder="1" applyAlignment="1">
      <alignment horizontal="fill"/>
    </xf>
    <xf numFmtId="165" fontId="16" fillId="0" borderId="5" xfId="0" applyNumberFormat="1" applyFont="1" applyBorder="1" applyAlignment="1"/>
    <xf numFmtId="165" fontId="26" fillId="2" borderId="12" xfId="0" applyNumberFormat="1" applyFont="1" applyFill="1" applyBorder="1" applyAlignment="1">
      <alignment horizontal="right"/>
    </xf>
    <xf numFmtId="165" fontId="26" fillId="2" borderId="11" xfId="0" applyNumberFormat="1" applyFont="1" applyFill="1" applyBorder="1" applyAlignment="1">
      <alignment horizontal="right"/>
    </xf>
    <xf numFmtId="165" fontId="26" fillId="2" borderId="17" xfId="0" applyNumberFormat="1" applyFont="1" applyFill="1" applyBorder="1" applyAlignment="1">
      <alignment horizontal="right"/>
    </xf>
    <xf numFmtId="165" fontId="24" fillId="0" borderId="12" xfId="0" applyNumberFormat="1" applyFont="1" applyBorder="1" applyAlignment="1">
      <alignment horizontal="right"/>
    </xf>
    <xf numFmtId="165" fontId="24" fillId="0" borderId="17" xfId="0" applyNumberFormat="1" applyFont="1" applyBorder="1" applyAlignment="1">
      <alignment horizontal="right"/>
    </xf>
    <xf numFmtId="165" fontId="22" fillId="2" borderId="3" xfId="0" applyNumberFormat="1" applyFont="1" applyFill="1" applyBorder="1" applyAlignment="1"/>
    <xf numFmtId="165" fontId="22" fillId="2" borderId="8" xfId="0" applyNumberFormat="1" applyFont="1" applyFill="1" applyBorder="1" applyAlignment="1"/>
    <xf numFmtId="165" fontId="22" fillId="2" borderId="9" xfId="0" applyNumberFormat="1" applyFont="1" applyFill="1" applyBorder="1" applyAlignment="1"/>
    <xf numFmtId="165" fontId="23" fillId="2" borderId="12" xfId="0" applyNumberFormat="1" applyFont="1" applyFill="1" applyBorder="1" applyAlignment="1"/>
    <xf numFmtId="165" fontId="23" fillId="2" borderId="11" xfId="0" applyNumberFormat="1" applyFont="1" applyFill="1" applyBorder="1" applyAlignment="1">
      <alignment horizontal="right"/>
    </xf>
    <xf numFmtId="165" fontId="23" fillId="2" borderId="12" xfId="0" applyNumberFormat="1" applyFont="1" applyFill="1" applyBorder="1" applyAlignment="1">
      <alignment horizontal="right"/>
    </xf>
    <xf numFmtId="165" fontId="23" fillId="2" borderId="17" xfId="0" applyNumberFormat="1" applyFont="1" applyFill="1" applyBorder="1" applyAlignment="1">
      <alignment horizontal="right"/>
    </xf>
    <xf numFmtId="165" fontId="22" fillId="2" borderId="13" xfId="0" applyNumberFormat="1" applyFont="1" applyFill="1" applyBorder="1" applyAlignment="1"/>
    <xf numFmtId="165" fontId="22" fillId="2" borderId="13" xfId="0" applyNumberFormat="1" applyFont="1" applyFill="1" applyBorder="1" applyAlignment="1">
      <alignment horizontal="right"/>
    </xf>
    <xf numFmtId="0" fontId="20" fillId="0" borderId="20" xfId="11" applyFont="1" applyBorder="1" applyAlignment="1">
      <alignment horizontal="left"/>
    </xf>
    <xf numFmtId="0" fontId="20" fillId="0" borderId="21" xfId="11" applyFont="1" applyBorder="1" applyAlignment="1">
      <alignment horizontal="left"/>
    </xf>
    <xf numFmtId="165" fontId="1" fillId="0" borderId="11" xfId="0" applyNumberFormat="1" applyFont="1" applyBorder="1" applyAlignment="1"/>
    <xf numFmtId="165" fontId="23" fillId="2" borderId="22" xfId="0" applyNumberFormat="1" applyFont="1" applyFill="1" applyBorder="1" applyAlignment="1">
      <alignment horizontal="left"/>
    </xf>
    <xf numFmtId="165" fontId="23" fillId="2" borderId="13" xfId="0" applyNumberFormat="1" applyFont="1" applyFill="1" applyBorder="1" applyAlignment="1">
      <alignment horizontal="left"/>
    </xf>
    <xf numFmtId="0" fontId="9" fillId="0" borderId="0" xfId="11" applyFont="1" applyFill="1"/>
    <xf numFmtId="165" fontId="30" fillId="0" borderId="9" xfId="0" applyNumberFormat="1" applyFont="1" applyBorder="1" applyAlignment="1">
      <alignment horizontal="centerContinuous"/>
    </xf>
    <xf numFmtId="165" fontId="30" fillId="0" borderId="10" xfId="0" applyNumberFormat="1" applyFont="1" applyBorder="1" applyAlignment="1">
      <alignment horizontal="centerContinuous"/>
    </xf>
    <xf numFmtId="165" fontId="30" fillId="0" borderId="10" xfId="0" applyNumberFormat="1" applyFont="1" applyBorder="1" applyAlignment="1"/>
    <xf numFmtId="165" fontId="30" fillId="0" borderId="16" xfId="0" applyNumberFormat="1" applyFont="1" applyBorder="1" applyAlignment="1">
      <alignment horizontal="centerContinuous"/>
    </xf>
    <xf numFmtId="165" fontId="30" fillId="0" borderId="8" xfId="0" applyNumberFormat="1" applyFont="1" applyBorder="1" applyAlignment="1">
      <alignment horizontal="centerContinuous"/>
    </xf>
    <xf numFmtId="165" fontId="30" fillId="0" borderId="6" xfId="0" applyNumberFormat="1" applyFont="1" applyBorder="1" applyAlignment="1">
      <alignment horizontal="centerContinuous"/>
    </xf>
    <xf numFmtId="165" fontId="30" fillId="0" borderId="6" xfId="0" applyNumberFormat="1" applyFont="1" applyBorder="1" applyAlignment="1"/>
    <xf numFmtId="165" fontId="30" fillId="0" borderId="7" xfId="0" applyNumberFormat="1" applyFont="1" applyBorder="1" applyAlignment="1">
      <alignment horizontal="centerContinuous"/>
    </xf>
    <xf numFmtId="165" fontId="30" fillId="0" borderId="12" xfId="0" applyNumberFormat="1" applyFont="1" applyBorder="1" applyAlignment="1">
      <alignment horizontal="right"/>
    </xf>
    <xf numFmtId="165" fontId="30" fillId="0" borderId="11" xfId="0" applyNumberFormat="1" applyFont="1" applyBorder="1" applyAlignment="1">
      <alignment horizontal="center"/>
    </xf>
    <xf numFmtId="165" fontId="30" fillId="0" borderId="11" xfId="0" applyNumberFormat="1" applyFont="1" applyBorder="1" applyAlignment="1">
      <alignment horizontal="right"/>
    </xf>
    <xf numFmtId="165" fontId="30" fillId="0" borderId="11" xfId="0" applyNumberFormat="1" applyFont="1" applyBorder="1" applyAlignment="1"/>
    <xf numFmtId="165" fontId="30" fillId="0" borderId="17" xfId="0" applyNumberFormat="1" applyFont="1" applyBorder="1" applyAlignment="1">
      <alignment horizontal="right"/>
    </xf>
    <xf numFmtId="165" fontId="30" fillId="0" borderId="13" xfId="0" applyNumberFormat="1" applyFont="1" applyBorder="1" applyAlignment="1"/>
    <xf numFmtId="165" fontId="30" fillId="0" borderId="14" xfId="0" applyNumberFormat="1" applyFont="1" applyBorder="1" applyAlignment="1"/>
    <xf numFmtId="164" fontId="30" fillId="0" borderId="15" xfId="0" applyNumberFormat="1" applyFont="1" applyBorder="1" applyAlignment="1"/>
    <xf numFmtId="165" fontId="32" fillId="0" borderId="8" xfId="0" applyNumberFormat="1" applyFont="1" applyBorder="1" applyAlignment="1"/>
    <xf numFmtId="165" fontId="32" fillId="0" borderId="6" xfId="0" applyNumberFormat="1" applyFont="1" applyBorder="1" applyAlignment="1"/>
    <xf numFmtId="165" fontId="32" fillId="0" borderId="7" xfId="0" applyNumberFormat="1" applyFont="1" applyBorder="1" applyAlignment="1"/>
    <xf numFmtId="165" fontId="16" fillId="0" borderId="23" xfId="0" applyNumberFormat="1" applyFont="1" applyBorder="1" applyAlignment="1">
      <alignment horizontal="centerContinuous"/>
    </xf>
    <xf numFmtId="3" fontId="16" fillId="0" borderId="0" xfId="0" applyNumberFormat="1" applyFont="1" applyAlignment="1">
      <alignment horizontal="centerContinuous"/>
    </xf>
    <xf numFmtId="165" fontId="16" fillId="0" borderId="0" xfId="0" applyNumberFormat="1" applyFont="1" applyAlignment="1">
      <alignment horizontal="centerContinuous"/>
    </xf>
    <xf numFmtId="0" fontId="20" fillId="0" borderId="0" xfId="11" applyFont="1"/>
    <xf numFmtId="165" fontId="8" fillId="0" borderId="0" xfId="0" applyNumberFormat="1" applyFont="1" applyFill="1" applyBorder="1" applyAlignment="1"/>
    <xf numFmtId="0" fontId="9" fillId="0" borderId="0" xfId="11" applyFont="1" applyBorder="1"/>
    <xf numFmtId="165" fontId="16" fillId="0" borderId="0" xfId="0" applyNumberFormat="1" applyFont="1" applyBorder="1" applyAlignment="1">
      <alignment horizontal="fill"/>
    </xf>
    <xf numFmtId="165" fontId="16" fillId="0" borderId="2" xfId="0" applyNumberFormat="1" applyFont="1" applyBorder="1" applyAlignment="1"/>
    <xf numFmtId="165" fontId="16" fillId="0" borderId="4" xfId="0" applyNumberFormat="1" applyFont="1" applyBorder="1" applyAlignment="1"/>
    <xf numFmtId="165" fontId="7" fillId="0" borderId="0" xfId="0" applyNumberFormat="1" applyFont="1" applyBorder="1" applyAlignment="1"/>
    <xf numFmtId="1" fontId="20" fillId="0" borderId="0" xfId="11" applyNumberFormat="1" applyFont="1" applyFill="1" applyBorder="1" applyAlignment="1">
      <alignment horizontal="centerContinuous"/>
    </xf>
    <xf numFmtId="0" fontId="20" fillId="0" borderId="0" xfId="11" applyFont="1" applyFill="1" applyBorder="1" applyAlignment="1">
      <alignment horizontal="centerContinuous"/>
    </xf>
    <xf numFmtId="0" fontId="21" fillId="0" borderId="0" xfId="11" applyFont="1" applyFill="1" applyBorder="1" applyAlignment="1">
      <alignment horizontal="center"/>
    </xf>
    <xf numFmtId="167" fontId="20" fillId="0" borderId="0" xfId="1" applyNumberFormat="1" applyFont="1" applyBorder="1"/>
    <xf numFmtId="3" fontId="14" fillId="0" borderId="11" xfId="0" applyNumberFormat="1" applyFont="1" applyBorder="1" applyAlignment="1"/>
    <xf numFmtId="0" fontId="9" fillId="0" borderId="8" xfId="11" applyFont="1" applyFill="1" applyBorder="1" applyAlignment="1">
      <alignment horizontal="center" wrapText="1"/>
    </xf>
    <xf numFmtId="0" fontId="9" fillId="0" borderId="7" xfId="11" applyFont="1" applyFill="1" applyBorder="1" applyAlignment="1">
      <alignment horizontal="center" wrapText="1"/>
    </xf>
    <xf numFmtId="0" fontId="9" fillId="0" borderId="2" xfId="0" applyFont="1" applyBorder="1" applyAlignment="1">
      <alignment wrapText="1"/>
    </xf>
    <xf numFmtId="0" fontId="25" fillId="3" borderId="0" xfId="0" applyFont="1" applyFill="1" applyBorder="1" applyAlignment="1">
      <alignment vertical="top" wrapText="1"/>
    </xf>
    <xf numFmtId="165" fontId="8" fillId="0" borderId="0" xfId="0" applyNumberFormat="1" applyFont="1" applyFill="1" applyBorder="1" applyAlignment="1">
      <alignment horizontal="left"/>
    </xf>
    <xf numFmtId="0" fontId="0" fillId="0" borderId="0" xfId="0" applyFill="1" applyBorder="1"/>
    <xf numFmtId="164" fontId="7" fillId="0" borderId="13" xfId="0" applyNumberFormat="1" applyFont="1" applyBorder="1" applyAlignment="1"/>
    <xf numFmtId="165" fontId="38" fillId="0" borderId="0" xfId="0" applyNumberFormat="1" applyFont="1" applyAlignment="1"/>
    <xf numFmtId="165" fontId="39" fillId="2" borderId="0" xfId="0" applyNumberFormat="1" applyFont="1" applyFill="1" applyAlignment="1"/>
    <xf numFmtId="0" fontId="9" fillId="0" borderId="0" xfId="11" applyFont="1" applyFill="1" applyAlignment="1">
      <alignment vertical="center"/>
    </xf>
    <xf numFmtId="169" fontId="7" fillId="0" borderId="24" xfId="0" applyNumberFormat="1" applyFont="1" applyBorder="1" applyAlignment="1"/>
    <xf numFmtId="169" fontId="16" fillId="0" borderId="5" xfId="0" applyNumberFormat="1" applyFont="1" applyBorder="1" applyAlignment="1"/>
    <xf numFmtId="1" fontId="9" fillId="0" borderId="3" xfId="11" applyNumberFormat="1" applyFont="1" applyBorder="1"/>
    <xf numFmtId="1" fontId="9" fillId="0" borderId="4" xfId="11" applyNumberFormat="1" applyFont="1" applyBorder="1"/>
    <xf numFmtId="1" fontId="9" fillId="0" borderId="0" xfId="11" applyNumberFormat="1" applyFont="1"/>
    <xf numFmtId="1" fontId="9" fillId="0" borderId="0" xfId="11" applyNumberFormat="1" applyFont="1" applyBorder="1"/>
    <xf numFmtId="169" fontId="24" fillId="0" borderId="8" xfId="0" applyNumberFormat="1" applyFont="1" applyBorder="1" applyAlignment="1"/>
    <xf numFmtId="169" fontId="24" fillId="0" borderId="6" xfId="0" applyNumberFormat="1" applyFont="1" applyBorder="1" applyAlignment="1"/>
    <xf numFmtId="169" fontId="2" fillId="0" borderId="13" xfId="0" applyNumberFormat="1" applyFont="1" applyBorder="1" applyAlignment="1"/>
    <xf numFmtId="169" fontId="2" fillId="0" borderId="14" xfId="0" applyNumberFormat="1" applyFont="1" applyBorder="1" applyAlignment="1"/>
    <xf numFmtId="169" fontId="22" fillId="2" borderId="13" xfId="0" applyNumberFormat="1" applyFont="1" applyFill="1" applyBorder="1" applyAlignment="1"/>
    <xf numFmtId="169" fontId="22" fillId="2" borderId="14" xfId="0" applyNumberFormat="1" applyFont="1" applyFill="1" applyBorder="1" applyAlignment="1"/>
    <xf numFmtId="169" fontId="22" fillId="2" borderId="15" xfId="0" applyNumberFormat="1" applyFont="1" applyFill="1" applyBorder="1" applyAlignment="1"/>
    <xf numFmtId="169" fontId="23" fillId="2" borderId="22" xfId="0" applyNumberFormat="1" applyFont="1" applyFill="1" applyBorder="1" applyAlignment="1"/>
    <xf numFmtId="169" fontId="22" fillId="2" borderId="25" xfId="0" applyNumberFormat="1" applyFont="1" applyFill="1" applyBorder="1" applyAlignment="1"/>
    <xf numFmtId="0" fontId="41" fillId="0" borderId="0" xfId="0" applyFont="1"/>
    <xf numFmtId="165" fontId="40" fillId="0" borderId="0" xfId="0" applyNumberFormat="1" applyFont="1"/>
    <xf numFmtId="165" fontId="41" fillId="0" borderId="0" xfId="0" applyNumberFormat="1" applyFont="1"/>
    <xf numFmtId="0" fontId="7" fillId="0" borderId="0" xfId="0" applyFont="1" applyAlignment="1"/>
    <xf numFmtId="0" fontId="7" fillId="0" borderId="0" xfId="0" applyFont="1" applyAlignment="1">
      <alignment horizontal="center"/>
    </xf>
    <xf numFmtId="0" fontId="7" fillId="0" borderId="0" xfId="0" applyFont="1" applyBorder="1" applyAlignment="1">
      <alignment horizontal="center"/>
    </xf>
    <xf numFmtId="0" fontId="39" fillId="0" borderId="0" xfId="11" applyFont="1"/>
    <xf numFmtId="0" fontId="20" fillId="0" borderId="0" xfId="11" applyFont="1" applyAlignment="1">
      <alignment horizontal="left"/>
    </xf>
    <xf numFmtId="37" fontId="8" fillId="2" borderId="13" xfId="0" applyNumberFormat="1" applyFont="1" applyFill="1" applyBorder="1" applyAlignment="1"/>
    <xf numFmtId="3" fontId="46" fillId="0" borderId="0" xfId="0" applyNumberFormat="1" applyFont="1" applyAlignment="1"/>
    <xf numFmtId="0" fontId="49" fillId="0" borderId="0" xfId="0" applyFont="1" applyAlignment="1"/>
    <xf numFmtId="0" fontId="49" fillId="0" borderId="0" xfId="0" applyFont="1" applyBorder="1" applyAlignment="1">
      <alignment horizontal="center"/>
    </xf>
    <xf numFmtId="0" fontId="46" fillId="0" borderId="0" xfId="11" applyFont="1" applyAlignment="1"/>
    <xf numFmtId="0" fontId="46" fillId="0" borderId="0" xfId="11" applyFont="1"/>
    <xf numFmtId="0" fontId="45" fillId="0" borderId="0" xfId="11" applyFont="1"/>
    <xf numFmtId="5" fontId="20" fillId="0" borderId="26" xfId="3" applyNumberFormat="1" applyFont="1" applyBorder="1" applyAlignment="1"/>
    <xf numFmtId="0" fontId="20" fillId="0" borderId="21" xfId="11" applyFont="1" applyBorder="1" applyAlignment="1"/>
    <xf numFmtId="0" fontId="45" fillId="0" borderId="0" xfId="0" applyFont="1" applyBorder="1" applyAlignment="1"/>
    <xf numFmtId="5" fontId="24" fillId="0" borderId="6" xfId="0" applyNumberFormat="1" applyFont="1" applyBorder="1" applyAlignment="1">
      <alignment horizontal="right"/>
    </xf>
    <xf numFmtId="165" fontId="50" fillId="0" borderId="0" xfId="0" applyNumberFormat="1" applyFont="1" applyAlignment="1"/>
    <xf numFmtId="165" fontId="45" fillId="0" borderId="0" xfId="0" applyNumberFormat="1" applyFont="1" applyAlignment="1">
      <alignment horizontal="center"/>
    </xf>
    <xf numFmtId="0" fontId="49" fillId="0" borderId="0" xfId="0" applyFont="1" applyBorder="1" applyAlignment="1"/>
    <xf numFmtId="165" fontId="49" fillId="0" borderId="0" xfId="0" applyNumberFormat="1" applyFont="1"/>
    <xf numFmtId="165" fontId="53" fillId="2" borderId="0" xfId="0" applyNumberFormat="1" applyFont="1" applyFill="1" applyAlignment="1"/>
    <xf numFmtId="165" fontId="54" fillId="2" borderId="0" xfId="0" applyNumberFormat="1" applyFont="1" applyFill="1" applyAlignment="1"/>
    <xf numFmtId="165" fontId="1" fillId="0" borderId="4" xfId="0" applyNumberFormat="1" applyFont="1" applyBorder="1" applyAlignment="1">
      <alignment horizontal="right"/>
    </xf>
    <xf numFmtId="5" fontId="24" fillId="0" borderId="7" xfId="0" applyNumberFormat="1" applyFont="1" applyBorder="1" applyAlignment="1">
      <alignment horizontal="right"/>
    </xf>
    <xf numFmtId="169" fontId="22" fillId="0" borderId="13" xfId="0" applyNumberFormat="1" applyFont="1" applyFill="1" applyBorder="1" applyAlignment="1"/>
    <xf numFmtId="0" fontId="7" fillId="0" borderId="27" xfId="0" applyFont="1" applyBorder="1" applyAlignment="1"/>
    <xf numFmtId="5" fontId="8" fillId="2" borderId="14" xfId="0" applyNumberFormat="1" applyFont="1" applyFill="1" applyBorder="1" applyAlignment="1"/>
    <xf numFmtId="5" fontId="30" fillId="0" borderId="14" xfId="0" applyNumberFormat="1" applyFont="1" applyBorder="1" applyAlignment="1"/>
    <xf numFmtId="5" fontId="32" fillId="0" borderId="6" xfId="0" applyNumberFormat="1" applyFont="1" applyBorder="1" applyAlignment="1"/>
    <xf numFmtId="0" fontId="7" fillId="0" borderId="0" xfId="0" applyFont="1"/>
    <xf numFmtId="0" fontId="34" fillId="0" borderId="0" xfId="0" applyFont="1"/>
    <xf numFmtId="0" fontId="41" fillId="0" borderId="0" xfId="10" applyNumberFormat="1" applyFont="1" applyFill="1" applyBorder="1" applyAlignment="1" applyProtection="1"/>
    <xf numFmtId="0" fontId="19" fillId="0" borderId="0" xfId="10" applyNumberFormat="1" applyFill="1" applyBorder="1" applyAlignment="1" applyProtection="1"/>
    <xf numFmtId="166" fontId="7" fillId="0" borderId="0" xfId="10" applyNumberFormat="1" applyFont="1"/>
    <xf numFmtId="165" fontId="7" fillId="0" borderId="0" xfId="10" applyNumberFormat="1" applyFont="1"/>
    <xf numFmtId="167" fontId="56" fillId="0" borderId="0" xfId="1" applyNumberFormat="1" applyFont="1" applyAlignment="1">
      <alignment horizontal="center" vertical="center"/>
    </xf>
    <xf numFmtId="167" fontId="57" fillId="0" borderId="0" xfId="1" applyNumberFormat="1" applyFont="1" applyAlignment="1">
      <alignment horizontal="center" vertical="center"/>
    </xf>
    <xf numFmtId="167" fontId="19" fillId="0" borderId="0" xfId="1" applyNumberFormat="1" applyFill="1" applyBorder="1" applyAlignment="1" applyProtection="1"/>
    <xf numFmtId="0" fontId="58" fillId="0" borderId="0" xfId="10" applyFont="1" applyBorder="1" applyAlignment="1">
      <alignment vertical="center"/>
    </xf>
    <xf numFmtId="0" fontId="58" fillId="0" borderId="0" xfId="10" applyFont="1" applyAlignment="1">
      <alignment vertical="center"/>
    </xf>
    <xf numFmtId="167" fontId="59" fillId="4" borderId="10" xfId="1" applyNumberFormat="1" applyFont="1" applyFill="1" applyBorder="1" applyAlignment="1">
      <alignment horizontal="center" vertical="top" wrapText="1"/>
    </xf>
    <xf numFmtId="167" fontId="59" fillId="4" borderId="16" xfId="1" applyNumberFormat="1" applyFont="1" applyFill="1" applyBorder="1" applyAlignment="1">
      <alignment horizontal="center" vertical="top" wrapText="1"/>
    </xf>
    <xf numFmtId="0" fontId="60" fillId="0" borderId="22" xfId="10" applyFont="1" applyFill="1" applyBorder="1" applyAlignment="1">
      <alignment horizontal="left" vertical="center"/>
    </xf>
    <xf numFmtId="169" fontId="60" fillId="0" borderId="25" xfId="1" applyNumberFormat="1" applyFont="1" applyFill="1" applyBorder="1" applyAlignment="1">
      <alignment horizontal="right" vertical="center"/>
    </xf>
    <xf numFmtId="169" fontId="60" fillId="0" borderId="28" xfId="1" applyNumberFormat="1" applyFont="1" applyFill="1" applyBorder="1" applyAlignment="1">
      <alignment horizontal="right" vertical="center"/>
    </xf>
    <xf numFmtId="0" fontId="60" fillId="0" borderId="29" xfId="10" applyFont="1" applyFill="1" applyBorder="1" applyAlignment="1">
      <alignment horizontal="left" vertical="center"/>
    </xf>
    <xf numFmtId="0" fontId="60" fillId="0" borderId="30" xfId="10" applyFont="1" applyFill="1" applyBorder="1" applyAlignment="1">
      <alignment horizontal="left" vertical="center"/>
    </xf>
    <xf numFmtId="169" fontId="60" fillId="0" borderId="31" xfId="1" applyNumberFormat="1" applyFont="1" applyFill="1" applyBorder="1" applyAlignment="1">
      <alignment horizontal="right" vertical="center"/>
    </xf>
    <xf numFmtId="169" fontId="60" fillId="0" borderId="32" xfId="1" applyNumberFormat="1" applyFont="1" applyFill="1" applyBorder="1" applyAlignment="1">
      <alignment horizontal="right" vertical="center"/>
    </xf>
    <xf numFmtId="0" fontId="60" fillId="0" borderId="33" xfId="10" applyFont="1" applyFill="1" applyBorder="1" applyAlignment="1">
      <alignment horizontal="left" vertical="center"/>
    </xf>
    <xf numFmtId="0" fontId="60" fillId="0" borderId="34" xfId="10" applyFont="1" applyFill="1" applyBorder="1" applyAlignment="1">
      <alignment horizontal="left" vertical="center"/>
    </xf>
    <xf numFmtId="169" fontId="60" fillId="0" borderId="35" xfId="1" applyNumberFormat="1" applyFont="1" applyFill="1" applyBorder="1" applyAlignment="1">
      <alignment horizontal="right" vertical="center"/>
    </xf>
    <xf numFmtId="169" fontId="60" fillId="0" borderId="36" xfId="1" applyNumberFormat="1" applyFont="1" applyFill="1" applyBorder="1" applyAlignment="1">
      <alignment horizontal="right" vertical="center"/>
    </xf>
    <xf numFmtId="166" fontId="60" fillId="0" borderId="33" xfId="10" applyNumberFormat="1" applyFont="1" applyFill="1" applyBorder="1" applyAlignment="1">
      <alignment horizontal="left" vertical="center"/>
    </xf>
    <xf numFmtId="169" fontId="61" fillId="0" borderId="35" xfId="1" applyNumberFormat="1" applyFont="1" applyFill="1" applyBorder="1" applyAlignment="1">
      <alignment horizontal="right" vertical="center"/>
    </xf>
    <xf numFmtId="169" fontId="61" fillId="0" borderId="36" xfId="1" applyNumberFormat="1" applyFont="1" applyFill="1" applyBorder="1" applyAlignment="1">
      <alignment horizontal="right" vertical="center"/>
    </xf>
    <xf numFmtId="0" fontId="61" fillId="0" borderId="34" xfId="10" applyFont="1" applyFill="1" applyBorder="1" applyAlignment="1">
      <alignment horizontal="left" vertical="center"/>
    </xf>
    <xf numFmtId="166" fontId="61" fillId="0" borderId="33" xfId="10" applyNumberFormat="1" applyFont="1" applyFill="1" applyBorder="1" applyAlignment="1">
      <alignment horizontal="left" vertical="center"/>
    </xf>
    <xf numFmtId="169" fontId="60" fillId="0" borderId="37" xfId="1" applyNumberFormat="1" applyFont="1" applyFill="1" applyBorder="1" applyAlignment="1">
      <alignment horizontal="right" vertical="center"/>
    </xf>
    <xf numFmtId="169" fontId="60" fillId="0" borderId="38" xfId="1" applyNumberFormat="1" applyFont="1" applyFill="1" applyBorder="1" applyAlignment="1">
      <alignment horizontal="right" vertical="center"/>
    </xf>
    <xf numFmtId="0" fontId="60" fillId="0" borderId="39" xfId="10" applyFont="1" applyFill="1" applyBorder="1" applyAlignment="1">
      <alignment horizontal="left" vertical="center"/>
    </xf>
    <xf numFmtId="0" fontId="60" fillId="0" borderId="40" xfId="10" applyFont="1" applyFill="1" applyBorder="1" applyAlignment="1">
      <alignment horizontal="left" vertical="center"/>
    </xf>
    <xf numFmtId="169" fontId="60" fillId="0" borderId="41" xfId="1" applyNumberFormat="1" applyFont="1" applyFill="1" applyBorder="1" applyAlignment="1">
      <alignment horizontal="right" vertical="center"/>
    </xf>
    <xf numFmtId="169" fontId="60" fillId="0" borderId="42" xfId="1" applyNumberFormat="1" applyFont="1" applyFill="1" applyBorder="1" applyAlignment="1">
      <alignment horizontal="right" vertical="center"/>
    </xf>
    <xf numFmtId="0" fontId="60" fillId="0" borderId="25" xfId="10" applyFont="1" applyFill="1" applyBorder="1" applyAlignment="1">
      <alignment horizontal="left" vertical="center"/>
    </xf>
    <xf numFmtId="165" fontId="42" fillId="3" borderId="0" xfId="0" applyNumberFormat="1" applyFont="1" applyFill="1" applyAlignment="1">
      <alignment horizontal="centerContinuous"/>
    </xf>
    <xf numFmtId="165" fontId="9" fillId="3" borderId="0" xfId="0" applyNumberFormat="1" applyFont="1" applyFill="1" applyAlignment="1">
      <alignment horizontal="centerContinuous"/>
    </xf>
    <xf numFmtId="165" fontId="7" fillId="5" borderId="0" xfId="0" applyNumberFormat="1" applyFont="1" applyFill="1"/>
    <xf numFmtId="166" fontId="63" fillId="3" borderId="0" xfId="0" applyNumberFormat="1" applyFont="1" applyFill="1" applyAlignment="1">
      <alignment horizontal="centerContinuous"/>
    </xf>
    <xf numFmtId="0" fontId="34" fillId="3" borderId="0" xfId="0" applyFont="1" applyFill="1" applyBorder="1" applyAlignment="1">
      <alignment vertical="top" wrapText="1"/>
    </xf>
    <xf numFmtId="0" fontId="19" fillId="3" borderId="0" xfId="0" applyFont="1" applyFill="1" applyBorder="1" applyAlignment="1">
      <alignment vertical="top" wrapText="1"/>
    </xf>
    <xf numFmtId="166" fontId="9" fillId="3" borderId="0" xfId="0" applyNumberFormat="1" applyFont="1" applyFill="1" applyBorder="1"/>
    <xf numFmtId="165" fontId="9" fillId="3" borderId="0" xfId="0" applyNumberFormat="1" applyFont="1" applyFill="1" applyBorder="1"/>
    <xf numFmtId="165" fontId="42" fillId="3" borderId="0" xfId="0" applyNumberFormat="1" applyFont="1" applyFill="1" applyBorder="1"/>
    <xf numFmtId="0" fontId="19" fillId="5" borderId="0" xfId="10" applyNumberFormat="1" applyFill="1" applyBorder="1" applyAlignment="1" applyProtection="1"/>
    <xf numFmtId="0" fontId="19" fillId="3" borderId="0" xfId="10" applyNumberFormat="1" applyFont="1" applyFill="1" applyBorder="1" applyAlignment="1" applyProtection="1">
      <alignment horizontal="left"/>
    </xf>
    <xf numFmtId="0" fontId="19" fillId="3" borderId="0" xfId="10" applyNumberFormat="1" applyFont="1" applyFill="1" applyBorder="1" applyAlignment="1" applyProtection="1"/>
    <xf numFmtId="167" fontId="19" fillId="3" borderId="0" xfId="1" applyNumberFormat="1" applyFont="1" applyFill="1" applyBorder="1" applyAlignment="1" applyProtection="1"/>
    <xf numFmtId="0" fontId="41" fillId="3" borderId="0" xfId="10" applyNumberFormat="1" applyFont="1" applyFill="1" applyBorder="1" applyAlignment="1" applyProtection="1"/>
    <xf numFmtId="0" fontId="19" fillId="0" borderId="0" xfId="10" applyNumberFormat="1" applyFill="1" applyBorder="1" applyAlignment="1" applyProtection="1">
      <alignment horizontal="left"/>
    </xf>
    <xf numFmtId="0" fontId="34" fillId="0" borderId="0" xfId="10" applyNumberFormat="1" applyFont="1" applyFill="1" applyBorder="1" applyAlignment="1" applyProtection="1"/>
    <xf numFmtId="167" fontId="40" fillId="0" borderId="0" xfId="1" applyNumberFormat="1" applyFont="1" applyAlignment="1">
      <alignment horizontal="center" vertical="center"/>
    </xf>
    <xf numFmtId="167" fontId="56" fillId="0" borderId="0" xfId="1" applyNumberFormat="1" applyFont="1" applyAlignment="1">
      <alignment horizontal="centerContinuous" vertical="center"/>
    </xf>
    <xf numFmtId="0" fontId="60" fillId="0" borderId="22" xfId="10" applyFont="1" applyFill="1" applyBorder="1" applyAlignment="1">
      <alignment vertical="center"/>
    </xf>
    <xf numFmtId="0" fontId="60" fillId="0" borderId="29" xfId="10" applyFont="1" applyFill="1" applyBorder="1" applyAlignment="1">
      <alignment vertical="center"/>
    </xf>
    <xf numFmtId="0" fontId="60" fillId="0" borderId="33" xfId="10" applyFont="1" applyFill="1" applyBorder="1" applyAlignment="1">
      <alignment vertical="center"/>
    </xf>
    <xf numFmtId="0" fontId="60" fillId="0" borderId="39" xfId="10" applyFont="1" applyFill="1" applyBorder="1" applyAlignment="1">
      <alignment vertical="center"/>
    </xf>
    <xf numFmtId="166" fontId="61" fillId="0" borderId="43" xfId="10" applyNumberFormat="1" applyFont="1" applyFill="1" applyBorder="1" applyAlignment="1">
      <alignment horizontal="left" vertical="center"/>
    </xf>
    <xf numFmtId="0" fontId="61" fillId="0" borderId="44" xfId="10" applyFont="1" applyFill="1" applyBorder="1" applyAlignment="1">
      <alignment horizontal="left" vertical="center"/>
    </xf>
    <xf numFmtId="165" fontId="40" fillId="3" borderId="0" xfId="0" applyNumberFormat="1" applyFont="1" applyFill="1" applyAlignment="1">
      <alignment horizontal="centerContinuous"/>
    </xf>
    <xf numFmtId="0" fontId="19" fillId="0" borderId="0" xfId="10" applyNumberFormat="1" applyFont="1" applyFill="1" applyBorder="1" applyAlignment="1" applyProtection="1"/>
    <xf numFmtId="0" fontId="0" fillId="0" borderId="0" xfId="0" applyBorder="1" applyAlignment="1">
      <alignment wrapText="1"/>
    </xf>
    <xf numFmtId="0" fontId="40" fillId="0" borderId="0" xfId="0" applyFont="1" applyBorder="1" applyAlignment="1">
      <alignment wrapText="1"/>
    </xf>
    <xf numFmtId="166" fontId="63" fillId="3" borderId="0" xfId="0" applyNumberFormat="1" applyFont="1" applyFill="1" applyAlignment="1">
      <alignment horizontal="centerContinuous" wrapText="1"/>
    </xf>
    <xf numFmtId="165" fontId="9" fillId="3" borderId="0" xfId="0" applyNumberFormat="1" applyFont="1" applyFill="1" applyAlignment="1">
      <alignment horizontal="centerContinuous" wrapText="1"/>
    </xf>
    <xf numFmtId="165" fontId="40" fillId="3" borderId="0" xfId="0" applyNumberFormat="1" applyFont="1" applyFill="1" applyAlignment="1">
      <alignment horizontal="centerContinuous" wrapText="1"/>
    </xf>
    <xf numFmtId="166" fontId="9" fillId="3" borderId="0" xfId="0" applyNumberFormat="1" applyFont="1" applyFill="1" applyBorder="1" applyAlignment="1">
      <alignment wrapText="1"/>
    </xf>
    <xf numFmtId="165" fontId="9" fillId="3" borderId="0" xfId="0" applyNumberFormat="1" applyFont="1" applyFill="1" applyBorder="1" applyAlignment="1">
      <alignment wrapText="1"/>
    </xf>
    <xf numFmtId="165" fontId="40" fillId="3" borderId="0" xfId="0" applyNumberFormat="1" applyFont="1" applyFill="1" applyBorder="1" applyAlignment="1">
      <alignment wrapText="1"/>
    </xf>
    <xf numFmtId="0" fontId="40" fillId="0" borderId="0" xfId="0" applyFont="1" applyAlignment="1">
      <alignment wrapText="1"/>
    </xf>
    <xf numFmtId="0" fontId="0" fillId="0" borderId="0" xfId="0" applyAlignment="1">
      <alignment wrapText="1"/>
    </xf>
    <xf numFmtId="0" fontId="40" fillId="0" borderId="0" xfId="10" applyNumberFormat="1" applyFont="1" applyFill="1" applyBorder="1" applyAlignment="1" applyProtection="1"/>
    <xf numFmtId="0" fontId="43" fillId="0" borderId="0" xfId="10" applyNumberFormat="1" applyFont="1" applyFill="1" applyBorder="1" applyAlignment="1" applyProtection="1"/>
    <xf numFmtId="0" fontId="33" fillId="0" borderId="0" xfId="10" applyNumberFormat="1" applyFont="1" applyFill="1" applyBorder="1" applyAlignment="1" applyProtection="1"/>
    <xf numFmtId="166" fontId="2" fillId="0" borderId="0" xfId="10" applyNumberFormat="1" applyFont="1" applyAlignment="1">
      <alignment horizontal="centerContinuous"/>
    </xf>
    <xf numFmtId="165" fontId="7" fillId="0" borderId="0" xfId="10" applyNumberFormat="1" applyFont="1" applyAlignment="1">
      <alignment horizontal="centerContinuous"/>
    </xf>
    <xf numFmtId="167" fontId="59" fillId="4" borderId="6" xfId="1" applyNumberFormat="1" applyFont="1" applyFill="1" applyBorder="1" applyAlignment="1">
      <alignment horizontal="center" vertical="top" wrapText="1"/>
    </xf>
    <xf numFmtId="167" fontId="59" fillId="4" borderId="7" xfId="1" applyNumberFormat="1" applyFont="1" applyFill="1" applyBorder="1" applyAlignment="1">
      <alignment horizontal="center" vertical="top" wrapText="1"/>
    </xf>
    <xf numFmtId="0" fontId="61" fillId="0" borderId="22" xfId="10" applyFont="1" applyFill="1" applyBorder="1" applyAlignment="1">
      <alignment vertical="center"/>
    </xf>
    <xf numFmtId="169" fontId="64" fillId="0" borderId="25" xfId="1" applyNumberFormat="1" applyFont="1" applyFill="1" applyBorder="1" applyAlignment="1" applyProtection="1"/>
    <xf numFmtId="169" fontId="64" fillId="0" borderId="28" xfId="1" applyNumberFormat="1" applyFont="1" applyFill="1" applyBorder="1" applyAlignment="1" applyProtection="1"/>
    <xf numFmtId="166" fontId="61" fillId="0" borderId="29" xfId="10" applyNumberFormat="1" applyFont="1" applyFill="1" applyBorder="1" applyAlignment="1">
      <alignment horizontal="left" vertical="center"/>
    </xf>
    <xf numFmtId="169" fontId="61" fillId="0" borderId="31" xfId="1" applyNumberFormat="1" applyFont="1" applyFill="1" applyBorder="1" applyAlignment="1">
      <alignment horizontal="right" vertical="center"/>
    </xf>
    <xf numFmtId="169" fontId="61" fillId="0" borderId="32" xfId="1" applyNumberFormat="1" applyFont="1" applyFill="1" applyBorder="1" applyAlignment="1">
      <alignment horizontal="right" vertical="center"/>
    </xf>
    <xf numFmtId="169" fontId="61" fillId="0" borderId="41" xfId="1" applyNumberFormat="1" applyFont="1" applyFill="1" applyBorder="1" applyAlignment="1">
      <alignment horizontal="right" vertical="center"/>
    </xf>
    <xf numFmtId="169" fontId="61" fillId="0" borderId="42" xfId="1" applyNumberFormat="1" applyFont="1" applyFill="1" applyBorder="1" applyAlignment="1">
      <alignment horizontal="right" vertical="center"/>
    </xf>
    <xf numFmtId="0" fontId="61" fillId="0" borderId="30" xfId="10" applyFont="1" applyFill="1" applyBorder="1" applyAlignment="1">
      <alignment horizontal="left" vertical="center"/>
    </xf>
    <xf numFmtId="169" fontId="61" fillId="0" borderId="37" xfId="1" applyNumberFormat="1" applyFont="1" applyFill="1" applyBorder="1" applyAlignment="1">
      <alignment horizontal="right" vertical="center"/>
    </xf>
    <xf numFmtId="169" fontId="61" fillId="0" borderId="38" xfId="1" applyNumberFormat="1" applyFont="1" applyFill="1" applyBorder="1" applyAlignment="1">
      <alignment horizontal="right" vertical="center"/>
    </xf>
    <xf numFmtId="169" fontId="61" fillId="0" borderId="45" xfId="1" applyNumberFormat="1" applyFont="1" applyFill="1" applyBorder="1" applyAlignment="1">
      <alignment horizontal="right" vertical="center"/>
    </xf>
    <xf numFmtId="169" fontId="61" fillId="0" borderId="46" xfId="1" applyNumberFormat="1" applyFont="1" applyFill="1" applyBorder="1" applyAlignment="1">
      <alignment horizontal="right" vertical="center"/>
    </xf>
    <xf numFmtId="166" fontId="61" fillId="0" borderId="39" xfId="10" applyNumberFormat="1" applyFont="1" applyFill="1" applyBorder="1" applyAlignment="1">
      <alignment horizontal="left" vertical="center"/>
    </xf>
    <xf numFmtId="0" fontId="61" fillId="0" borderId="40" xfId="10" applyFont="1" applyFill="1" applyBorder="1" applyAlignment="1">
      <alignment horizontal="left" vertical="center"/>
    </xf>
    <xf numFmtId="169" fontId="61" fillId="0" borderId="25" xfId="1" applyNumberFormat="1" applyFont="1" applyFill="1" applyBorder="1" applyAlignment="1">
      <alignment horizontal="right" vertical="center"/>
    </xf>
    <xf numFmtId="169" fontId="61" fillId="0" borderId="28" xfId="1" applyNumberFormat="1" applyFont="1" applyFill="1" applyBorder="1" applyAlignment="1">
      <alignment horizontal="right" vertical="center"/>
    </xf>
    <xf numFmtId="0" fontId="61" fillId="0" borderId="13" xfId="10" applyFont="1" applyFill="1" applyBorder="1" applyAlignment="1">
      <alignment vertical="center"/>
    </xf>
    <xf numFmtId="0" fontId="61" fillId="0" borderId="47" xfId="10" applyFont="1" applyFill="1" applyBorder="1" applyAlignment="1">
      <alignment horizontal="left" vertical="center"/>
    </xf>
    <xf numFmtId="0" fontId="61" fillId="0" borderId="39" xfId="10" applyFont="1" applyFill="1" applyBorder="1" applyAlignment="1">
      <alignment vertical="center"/>
    </xf>
    <xf numFmtId="0" fontId="61" fillId="0" borderId="25" xfId="10" applyFont="1" applyFill="1" applyBorder="1" applyAlignment="1">
      <alignment horizontal="left" vertical="center"/>
    </xf>
    <xf numFmtId="167" fontId="19" fillId="0" borderId="0" xfId="1" applyNumberFormat="1" applyFont="1" applyFill="1" applyBorder="1" applyAlignment="1" applyProtection="1"/>
    <xf numFmtId="0" fontId="34" fillId="0" borderId="0" xfId="0" applyFont="1" applyBorder="1" applyAlignment="1"/>
    <xf numFmtId="0" fontId="19" fillId="0" borderId="0" xfId="0" applyFont="1" applyBorder="1" applyAlignment="1"/>
    <xf numFmtId="166" fontId="9" fillId="0" borderId="0" xfId="0" applyNumberFormat="1" applyFont="1" applyBorder="1"/>
    <xf numFmtId="165" fontId="9" fillId="0" borderId="0" xfId="0" applyNumberFormat="1" applyFont="1" applyBorder="1"/>
    <xf numFmtId="165" fontId="43" fillId="0" borderId="0" xfId="0" applyNumberFormat="1" applyFont="1" applyBorder="1"/>
    <xf numFmtId="9" fontId="19" fillId="0" borderId="0" xfId="12" applyFill="1" applyBorder="1" applyAlignment="1" applyProtection="1"/>
    <xf numFmtId="167" fontId="60" fillId="0" borderId="25" xfId="1" applyNumberFormat="1" applyFont="1" applyFill="1" applyBorder="1" applyAlignment="1">
      <alignment horizontal="right" vertical="center"/>
    </xf>
    <xf numFmtId="167" fontId="60" fillId="0" borderId="28" xfId="1" applyNumberFormat="1" applyFont="1" applyFill="1" applyBorder="1" applyAlignment="1">
      <alignment horizontal="right" vertical="center"/>
    </xf>
    <xf numFmtId="167" fontId="60" fillId="0" borderId="31" xfId="1" applyNumberFormat="1" applyFont="1" applyFill="1" applyBorder="1" applyAlignment="1">
      <alignment horizontal="right" vertical="center"/>
    </xf>
    <xf numFmtId="167" fontId="60" fillId="0" borderId="32" xfId="1" applyNumberFormat="1" applyFont="1" applyFill="1" applyBorder="1" applyAlignment="1">
      <alignment horizontal="right" vertical="center"/>
    </xf>
    <xf numFmtId="167" fontId="60" fillId="0" borderId="35" xfId="1" applyNumberFormat="1" applyFont="1" applyFill="1" applyBorder="1" applyAlignment="1">
      <alignment horizontal="right" vertical="center"/>
    </xf>
    <xf numFmtId="167" fontId="60" fillId="0" borderId="36" xfId="1" applyNumberFormat="1" applyFont="1" applyFill="1" applyBorder="1" applyAlignment="1">
      <alignment horizontal="right" vertical="center"/>
    </xf>
    <xf numFmtId="167" fontId="60" fillId="0" borderId="34" xfId="1" applyNumberFormat="1" applyFont="1" applyFill="1" applyBorder="1" applyAlignment="1">
      <alignment horizontal="right" vertical="center"/>
    </xf>
    <xf numFmtId="167" fontId="60" fillId="0" borderId="41" xfId="1" applyNumberFormat="1" applyFont="1" applyFill="1" applyBorder="1" applyAlignment="1">
      <alignment horizontal="right" vertical="center"/>
    </xf>
    <xf numFmtId="167" fontId="60" fillId="0" borderId="42" xfId="1" applyNumberFormat="1" applyFont="1" applyFill="1" applyBorder="1" applyAlignment="1">
      <alignment horizontal="right" vertical="center"/>
    </xf>
    <xf numFmtId="167" fontId="60" fillId="0" borderId="37" xfId="1" applyNumberFormat="1" applyFont="1" applyFill="1" applyBorder="1" applyAlignment="1">
      <alignment horizontal="right" vertical="center"/>
    </xf>
    <xf numFmtId="167" fontId="60" fillId="0" borderId="38" xfId="1" applyNumberFormat="1" applyFont="1" applyFill="1" applyBorder="1" applyAlignment="1">
      <alignment horizontal="right" vertical="center"/>
    </xf>
    <xf numFmtId="0" fontId="19" fillId="0" borderId="0" xfId="10"/>
    <xf numFmtId="0" fontId="60" fillId="0" borderId="8" xfId="10" applyFont="1" applyFill="1" applyBorder="1" applyAlignment="1">
      <alignment vertical="center"/>
    </xf>
    <xf numFmtId="0" fontId="60" fillId="0" borderId="6" xfId="10" applyFont="1" applyFill="1" applyBorder="1" applyAlignment="1">
      <alignment horizontal="left" vertical="center"/>
    </xf>
    <xf numFmtId="167" fontId="60" fillId="0" borderId="6" xfId="1" applyNumberFormat="1" applyFont="1" applyFill="1" applyBorder="1" applyAlignment="1">
      <alignment horizontal="right" vertical="center"/>
    </xf>
    <xf numFmtId="167" fontId="60" fillId="0" borderId="7" xfId="1" applyNumberFormat="1" applyFont="1" applyFill="1" applyBorder="1" applyAlignment="1">
      <alignment horizontal="right" vertical="center"/>
    </xf>
    <xf numFmtId="165" fontId="65" fillId="3" borderId="0" xfId="0" applyNumberFormat="1" applyFont="1" applyFill="1" applyAlignment="1">
      <alignment horizontal="centerContinuous"/>
    </xf>
    <xf numFmtId="0" fontId="34" fillId="0" borderId="0" xfId="0" applyFont="1" applyBorder="1" applyAlignment="1">
      <alignment wrapText="1"/>
    </xf>
    <xf numFmtId="165" fontId="7" fillId="3" borderId="0" xfId="0" applyNumberFormat="1" applyFont="1" applyFill="1" applyBorder="1"/>
    <xf numFmtId="167" fontId="39" fillId="0" borderId="0" xfId="1" applyNumberFormat="1" applyFont="1" applyAlignment="1">
      <alignment horizontal="left" vertical="center"/>
    </xf>
    <xf numFmtId="167" fontId="43" fillId="0" borderId="0" xfId="1" applyNumberFormat="1" applyFont="1" applyAlignment="1">
      <alignment horizontal="left" vertical="center"/>
    </xf>
    <xf numFmtId="165" fontId="9" fillId="3" borderId="0" xfId="0" applyNumberFormat="1" applyFont="1" applyFill="1" applyAlignment="1">
      <alignment horizontal="left"/>
    </xf>
    <xf numFmtId="0" fontId="19" fillId="0" borderId="0" xfId="0" applyFont="1" applyBorder="1" applyAlignment="1">
      <alignment horizontal="left"/>
    </xf>
    <xf numFmtId="0" fontId="19" fillId="3" borderId="0" xfId="0" applyFont="1" applyFill="1" applyBorder="1" applyAlignment="1">
      <alignment horizontal="left" vertical="top" wrapText="1"/>
    </xf>
    <xf numFmtId="165" fontId="9" fillId="3" borderId="0" xfId="0" applyNumberFormat="1" applyFont="1" applyFill="1" applyBorder="1" applyAlignment="1">
      <alignment horizontal="left"/>
    </xf>
    <xf numFmtId="0" fontId="62" fillId="0" borderId="0" xfId="10" applyNumberFormat="1" applyFont="1" applyFill="1" applyBorder="1" applyAlignment="1" applyProtection="1">
      <alignment horizontal="left"/>
    </xf>
    <xf numFmtId="0" fontId="41" fillId="0" borderId="0" xfId="0" applyFont="1" applyBorder="1" applyAlignment="1"/>
    <xf numFmtId="0" fontId="62" fillId="0" borderId="0" xfId="0" applyFont="1"/>
    <xf numFmtId="0" fontId="66" fillId="0" borderId="0" xfId="0" applyFont="1"/>
    <xf numFmtId="0" fontId="67" fillId="0" borderId="0" xfId="0" applyFont="1" applyAlignment="1">
      <alignment horizontal="center"/>
    </xf>
    <xf numFmtId="0" fontId="66" fillId="0" borderId="0" xfId="0" applyFont="1" applyAlignment="1">
      <alignment horizontal="left"/>
    </xf>
    <xf numFmtId="0" fontId="66" fillId="0" borderId="48" xfId="0" applyFont="1" applyFill="1" applyBorder="1" applyAlignment="1">
      <alignment horizontal="center" vertical="center" wrapText="1"/>
    </xf>
    <xf numFmtId="0" fontId="66" fillId="4" borderId="48" xfId="0" applyFont="1" applyFill="1" applyBorder="1" applyAlignment="1">
      <alignment horizontal="left" wrapText="1"/>
    </xf>
    <xf numFmtId="0" fontId="29" fillId="0" borderId="5" xfId="0" applyFont="1" applyBorder="1" applyAlignment="1">
      <alignment horizontal="center" vertical="top" wrapText="1"/>
    </xf>
    <xf numFmtId="0" fontId="66" fillId="4" borderId="5" xfId="0" applyFont="1" applyFill="1" applyBorder="1" applyAlignment="1">
      <alignment horizontal="center" vertical="center" wrapText="1"/>
    </xf>
    <xf numFmtId="0" fontId="67" fillId="0" borderId="2" xfId="0" applyFont="1" applyBorder="1" applyAlignment="1">
      <alignment horizontal="left" indent="1"/>
    </xf>
    <xf numFmtId="0" fontId="29" fillId="0" borderId="3" xfId="0" applyFont="1" applyBorder="1"/>
    <xf numFmtId="0" fontId="29" fillId="0" borderId="2" xfId="0" applyFont="1" applyBorder="1"/>
    <xf numFmtId="0" fontId="29" fillId="4" borderId="0" xfId="0" applyFont="1" applyFill="1" applyBorder="1"/>
    <xf numFmtId="0" fontId="29" fillId="0" borderId="4" xfId="0" applyFont="1" applyBorder="1"/>
    <xf numFmtId="0" fontId="29" fillId="4" borderId="2" xfId="0" applyFont="1" applyFill="1" applyBorder="1"/>
    <xf numFmtId="0" fontId="66" fillId="0" borderId="0" xfId="0" applyFont="1" applyFill="1" applyBorder="1" applyAlignment="1">
      <alignment horizontal="center" wrapText="1"/>
    </xf>
    <xf numFmtId="0" fontId="29" fillId="0" borderId="2" xfId="0" applyFont="1" applyBorder="1" applyAlignment="1">
      <alignment horizontal="left" indent="3"/>
    </xf>
    <xf numFmtId="169" fontId="29" fillId="0" borderId="3" xfId="0" applyNumberFormat="1" applyFont="1" applyBorder="1"/>
    <xf numFmtId="169" fontId="29" fillId="0" borderId="2" xfId="0" applyNumberFormat="1" applyFont="1" applyBorder="1"/>
    <xf numFmtId="169" fontId="29" fillId="4" borderId="0" xfId="0" applyNumberFormat="1" applyFont="1" applyFill="1" applyBorder="1"/>
    <xf numFmtId="169" fontId="29" fillId="0" borderId="4" xfId="0" applyNumberFormat="1" applyFont="1" applyBorder="1"/>
    <xf numFmtId="169" fontId="29" fillId="4" borderId="2" xfId="0" applyNumberFormat="1" applyFont="1" applyFill="1" applyBorder="1"/>
    <xf numFmtId="0" fontId="29" fillId="0" borderId="2" xfId="0" applyFont="1" applyFill="1" applyBorder="1" applyAlignment="1">
      <alignment horizontal="left" indent="3"/>
    </xf>
    <xf numFmtId="0" fontId="34" fillId="0" borderId="5" xfId="0" applyFont="1" applyFill="1" applyBorder="1" applyAlignment="1">
      <alignment horizontal="left" indent="3"/>
    </xf>
    <xf numFmtId="169" fontId="29" fillId="0" borderId="5" xfId="0" applyNumberFormat="1" applyFont="1" applyBorder="1"/>
    <xf numFmtId="169" fontId="29" fillId="4" borderId="6" xfId="0" applyNumberFormat="1" applyFont="1" applyFill="1" applyBorder="1"/>
    <xf numFmtId="169" fontId="29" fillId="0" borderId="7" xfId="0" applyNumberFormat="1" applyFont="1" applyBorder="1"/>
    <xf numFmtId="169" fontId="29" fillId="4" borderId="5" xfId="0" applyNumberFormat="1" applyFont="1" applyFill="1" applyBorder="1"/>
    <xf numFmtId="0" fontId="66" fillId="0" borderId="2" xfId="0" applyFont="1" applyBorder="1" applyAlignment="1">
      <alignment horizontal="left" indent="4"/>
    </xf>
    <xf numFmtId="169" fontId="29" fillId="0" borderId="19" xfId="0" applyNumberFormat="1" applyFont="1" applyBorder="1"/>
    <xf numFmtId="0" fontId="29" fillId="0" borderId="2" xfId="0" applyFont="1" applyBorder="1" applyAlignment="1">
      <alignment horizontal="left" indent="2"/>
    </xf>
    <xf numFmtId="0" fontId="29" fillId="0" borderId="5" xfId="0" applyFont="1" applyBorder="1" applyAlignment="1">
      <alignment horizontal="left" indent="2"/>
    </xf>
    <xf numFmtId="0" fontId="29" fillId="0" borderId="2" xfId="0" applyFont="1" applyBorder="1" applyAlignment="1">
      <alignment horizontal="left" wrapText="1" indent="3"/>
    </xf>
    <xf numFmtId="0" fontId="29" fillId="0" borderId="5" xfId="0" applyFont="1" applyBorder="1"/>
    <xf numFmtId="169" fontId="29" fillId="0" borderId="8" xfId="0" applyNumberFormat="1" applyFont="1" applyBorder="1"/>
    <xf numFmtId="0" fontId="66" fillId="0" borderId="49" xfId="0" applyFont="1" applyBorder="1" applyAlignment="1">
      <alignment horizontal="right"/>
    </xf>
    <xf numFmtId="169" fontId="29" fillId="0" borderId="50" xfId="0" applyNumberFormat="1" applyFont="1" applyBorder="1"/>
    <xf numFmtId="169" fontId="29" fillId="0" borderId="49" xfId="0" applyNumberFormat="1" applyFont="1" applyBorder="1"/>
    <xf numFmtId="169" fontId="29" fillId="4" borderId="51" xfId="0" applyNumberFormat="1" applyFont="1" applyFill="1" applyBorder="1"/>
    <xf numFmtId="169" fontId="29" fillId="4" borderId="49" xfId="0" applyNumberFormat="1" applyFont="1" applyFill="1" applyBorder="1"/>
    <xf numFmtId="0" fontId="66" fillId="0" borderId="52" xfId="0" applyFont="1" applyBorder="1" applyAlignment="1">
      <alignment horizontal="right"/>
    </xf>
    <xf numFmtId="41" fontId="29" fillId="0" borderId="52" xfId="0" applyNumberFormat="1" applyFont="1" applyBorder="1"/>
    <xf numFmtId="0" fontId="29" fillId="0" borderId="52" xfId="0" applyFont="1" applyFill="1" applyBorder="1"/>
    <xf numFmtId="41" fontId="29" fillId="0" borderId="52" xfId="0" applyNumberFormat="1" applyFont="1" applyFill="1" applyBorder="1"/>
    <xf numFmtId="0" fontId="66" fillId="0" borderId="0" xfId="0" applyFont="1" applyBorder="1" applyAlignment="1">
      <alignment horizontal="right"/>
    </xf>
    <xf numFmtId="0" fontId="29" fillId="0" borderId="0" xfId="0" applyFont="1" applyBorder="1"/>
    <xf numFmtId="0" fontId="66" fillId="0" borderId="53" xfId="0" applyFont="1" applyBorder="1" applyAlignment="1">
      <alignment horizontal="center" vertical="center"/>
    </xf>
    <xf numFmtId="0" fontId="66" fillId="0" borderId="53" xfId="0" applyFont="1" applyBorder="1" applyAlignment="1">
      <alignment horizontal="center" vertical="center" wrapText="1"/>
    </xf>
    <xf numFmtId="0" fontId="29" fillId="0" borderId="54" xfId="0" applyFont="1" applyBorder="1"/>
    <xf numFmtId="0" fontId="29" fillId="4" borderId="53" xfId="0" applyFont="1" applyFill="1" applyBorder="1" applyAlignment="1">
      <alignment horizontal="center" vertical="center" wrapText="1"/>
    </xf>
    <xf numFmtId="0" fontId="29" fillId="4" borderId="53" xfId="0" applyFont="1" applyFill="1" applyBorder="1" applyAlignment="1">
      <alignment horizontal="center" wrapText="1"/>
    </xf>
    <xf numFmtId="0" fontId="29" fillId="0" borderId="54" xfId="0" applyFont="1" applyBorder="1" applyAlignment="1">
      <alignment horizontal="center" wrapText="1"/>
    </xf>
    <xf numFmtId="0" fontId="67" fillId="0" borderId="48" xfId="0" applyFont="1" applyFill="1" applyBorder="1" applyAlignment="1">
      <alignment horizontal="left" indent="1"/>
    </xf>
    <xf numFmtId="169" fontId="29" fillId="0" borderId="48" xfId="0" applyNumberFormat="1" applyFont="1" applyBorder="1"/>
    <xf numFmtId="169" fontId="29" fillId="4" borderId="48" xfId="0" applyNumberFormat="1" applyFont="1" applyFill="1" applyBorder="1"/>
    <xf numFmtId="0" fontId="29" fillId="0" borderId="2" xfId="0" applyFont="1" applyFill="1" applyBorder="1" applyAlignment="1">
      <alignment horizontal="left" wrapText="1" indent="2"/>
    </xf>
    <xf numFmtId="169" fontId="29" fillId="0" borderId="0" xfId="0" applyNumberFormat="1" applyFont="1" applyBorder="1"/>
    <xf numFmtId="0" fontId="29" fillId="0" borderId="2" xfId="0" applyFont="1" applyFill="1" applyBorder="1" applyAlignment="1">
      <alignment horizontal="left" indent="2"/>
    </xf>
    <xf numFmtId="0" fontId="29" fillId="0" borderId="19" xfId="0" applyFont="1" applyFill="1" applyBorder="1" applyAlignment="1">
      <alignment horizontal="right" vertical="center"/>
    </xf>
    <xf numFmtId="169" fontId="29" fillId="4" borderId="19" xfId="0" applyNumberFormat="1" applyFont="1" applyFill="1" applyBorder="1"/>
    <xf numFmtId="0" fontId="29" fillId="0" borderId="0" xfId="0" applyFont="1" applyBorder="1" applyAlignment="1">
      <alignment horizontal="left"/>
    </xf>
    <xf numFmtId="0" fontId="29" fillId="0" borderId="0" xfId="0" applyFont="1" applyFill="1" applyBorder="1" applyAlignment="1">
      <alignment horizontal="left"/>
    </xf>
    <xf numFmtId="0" fontId="66" fillId="0" borderId="0" xfId="0" applyFont="1" applyFill="1" applyBorder="1" applyAlignment="1">
      <alignment horizontal="center" vertical="center" wrapText="1"/>
    </xf>
    <xf numFmtId="0" fontId="29" fillId="0" borderId="0" xfId="0" applyFont="1" applyFill="1" applyBorder="1" applyAlignment="1">
      <alignment vertical="center"/>
    </xf>
    <xf numFmtId="0" fontId="67" fillId="3" borderId="0" xfId="0" applyFont="1" applyFill="1" applyBorder="1" applyAlignment="1">
      <alignment horizontal="center"/>
    </xf>
    <xf numFmtId="0" fontId="67" fillId="0" borderId="0" xfId="0" applyFont="1" applyFill="1" applyBorder="1" applyAlignment="1">
      <alignment horizontal="center"/>
    </xf>
    <xf numFmtId="0" fontId="67" fillId="3" borderId="0" xfId="0" applyFont="1" applyFill="1" applyBorder="1" applyAlignment="1">
      <alignment horizontal="center" wrapText="1"/>
    </xf>
    <xf numFmtId="0" fontId="29" fillId="3" borderId="0" xfId="0" applyFont="1" applyFill="1" applyBorder="1" applyAlignment="1">
      <alignment horizontal="left"/>
    </xf>
    <xf numFmtId="0" fontId="69" fillId="3" borderId="0" xfId="0" applyFont="1" applyFill="1" applyBorder="1"/>
    <xf numFmtId="0" fontId="29" fillId="3" borderId="0" xfId="0" applyFont="1" applyFill="1" applyBorder="1"/>
    <xf numFmtId="0" fontId="16" fillId="0" borderId="0" xfId="9" applyFont="1"/>
    <xf numFmtId="0" fontId="46" fillId="0" borderId="0" xfId="9" applyFont="1"/>
    <xf numFmtId="0" fontId="19" fillId="0" borderId="0" xfId="9"/>
    <xf numFmtId="0" fontId="20" fillId="0" borderId="18" xfId="9" applyFont="1" applyBorder="1"/>
    <xf numFmtId="0" fontId="20" fillId="0" borderId="18" xfId="9" applyFont="1" applyBorder="1" applyAlignment="1">
      <alignment horizontal="center"/>
    </xf>
    <xf numFmtId="0" fontId="20" fillId="0" borderId="16" xfId="9" applyFont="1" applyBorder="1" applyAlignment="1">
      <alignment horizontal="center"/>
    </xf>
    <xf numFmtId="0" fontId="20" fillId="0" borderId="2" xfId="9" applyFont="1" applyBorder="1" applyAlignment="1">
      <alignment horizontal="center"/>
    </xf>
    <xf numFmtId="0" fontId="20" fillId="0" borderId="7" xfId="9" applyFont="1" applyBorder="1" applyAlignment="1">
      <alignment horizontal="center"/>
    </xf>
    <xf numFmtId="0" fontId="20" fillId="0" borderId="5" xfId="9" applyFont="1" applyBorder="1" applyAlignment="1">
      <alignment horizontal="center"/>
    </xf>
    <xf numFmtId="0" fontId="9" fillId="0" borderId="2" xfId="9" applyFont="1" applyBorder="1"/>
    <xf numFmtId="170" fontId="9" fillId="0" borderId="2" xfId="9" applyNumberFormat="1" applyFont="1" applyBorder="1"/>
    <xf numFmtId="170" fontId="9" fillId="0" borderId="4" xfId="9" applyNumberFormat="1" applyFont="1" applyBorder="1"/>
    <xf numFmtId="0" fontId="9" fillId="0" borderId="2" xfId="9" applyFont="1" applyBorder="1" applyAlignment="1">
      <alignment horizontal="left"/>
    </xf>
    <xf numFmtId="170" fontId="9" fillId="0" borderId="2" xfId="9" applyNumberFormat="1" applyFont="1" applyBorder="1" applyAlignment="1">
      <alignment horizontal="right"/>
    </xf>
    <xf numFmtId="170" fontId="9" fillId="0" borderId="4" xfId="9" applyNumberFormat="1" applyFont="1" applyBorder="1" applyAlignment="1">
      <alignment horizontal="right"/>
    </xf>
    <xf numFmtId="0" fontId="9" fillId="0" borderId="5" xfId="9" applyFont="1" applyBorder="1" applyAlignment="1">
      <alignment horizontal="center"/>
    </xf>
    <xf numFmtId="170" fontId="9" fillId="0" borderId="5" xfId="9" applyNumberFormat="1" applyFont="1" applyBorder="1"/>
    <xf numFmtId="170" fontId="9" fillId="0" borderId="5" xfId="9" applyNumberFormat="1" applyFont="1" applyBorder="1" applyAlignment="1">
      <alignment horizontal="right"/>
    </xf>
    <xf numFmtId="171" fontId="9" fillId="0" borderId="2" xfId="9" applyNumberFormat="1" applyFont="1" applyBorder="1"/>
    <xf numFmtId="0" fontId="9" fillId="0" borderId="5" xfId="9" applyFont="1" applyBorder="1" applyAlignment="1">
      <alignment horizontal="left"/>
    </xf>
    <xf numFmtId="0" fontId="9" fillId="0" borderId="2" xfId="9" applyFont="1" applyBorder="1" applyAlignment="1"/>
    <xf numFmtId="0" fontId="9" fillId="0" borderId="23" xfId="9" applyFont="1" applyBorder="1"/>
    <xf numFmtId="170" fontId="9" fillId="0" borderId="23" xfId="9" applyNumberFormat="1" applyFont="1" applyBorder="1"/>
    <xf numFmtId="0" fontId="70" fillId="0" borderId="0" xfId="9" applyFont="1"/>
    <xf numFmtId="3" fontId="7" fillId="0" borderId="0" xfId="0" applyNumberFormat="1" applyFont="1" applyFill="1" applyAlignment="1"/>
    <xf numFmtId="165" fontId="7" fillId="0" borderId="0" xfId="0" applyNumberFormat="1" applyFont="1" applyFill="1" applyAlignment="1"/>
    <xf numFmtId="165" fontId="23" fillId="0" borderId="12" xfId="0" applyNumberFormat="1" applyFont="1" applyFill="1" applyBorder="1" applyAlignment="1">
      <alignment horizontal="right"/>
    </xf>
    <xf numFmtId="165" fontId="23" fillId="0" borderId="11" xfId="0" applyNumberFormat="1" applyFont="1" applyFill="1" applyBorder="1" applyAlignment="1">
      <alignment horizontal="right"/>
    </xf>
    <xf numFmtId="169" fontId="22" fillId="0" borderId="14" xfId="0" applyNumberFormat="1" applyFont="1" applyFill="1" applyBorder="1" applyAlignment="1"/>
    <xf numFmtId="164" fontId="23" fillId="0" borderId="14" xfId="0" applyNumberFormat="1" applyFont="1" applyFill="1" applyBorder="1" applyAlignment="1"/>
    <xf numFmtId="169" fontId="2" fillId="0" borderId="13" xfId="0" applyNumberFormat="1" applyFont="1" applyFill="1" applyBorder="1" applyAlignment="1"/>
    <xf numFmtId="169" fontId="2" fillId="0" borderId="14" xfId="0" applyNumberFormat="1" applyFont="1" applyFill="1" applyBorder="1" applyAlignment="1"/>
    <xf numFmtId="169" fontId="16" fillId="0" borderId="55" xfId="0" applyNumberFormat="1" applyFont="1" applyFill="1" applyBorder="1" applyAlignment="1"/>
    <xf numFmtId="169" fontId="7" fillId="0" borderId="55" xfId="0" applyNumberFormat="1" applyFont="1" applyFill="1" applyBorder="1" applyAlignment="1"/>
    <xf numFmtId="0" fontId="0" fillId="0" borderId="25" xfId="0" applyBorder="1" applyAlignment="1">
      <alignment horizontal="centerContinuous"/>
    </xf>
    <xf numFmtId="0" fontId="0" fillId="0" borderId="28" xfId="0" applyBorder="1" applyAlignment="1">
      <alignment horizontal="centerContinuous"/>
    </xf>
    <xf numFmtId="169" fontId="24" fillId="0" borderId="6" xfId="0" applyNumberFormat="1" applyFont="1" applyBorder="1" applyAlignment="1">
      <alignment horizontal="center"/>
    </xf>
    <xf numFmtId="165" fontId="1" fillId="0" borderId="0" xfId="0" applyNumberFormat="1" applyFont="1" applyBorder="1" applyAlignment="1"/>
    <xf numFmtId="165" fontId="24" fillId="0" borderId="56" xfId="0" applyNumberFormat="1" applyFont="1" applyBorder="1" applyAlignment="1">
      <alignment horizontal="right"/>
    </xf>
    <xf numFmtId="165" fontId="1" fillId="0" borderId="4" xfId="0" applyNumberFormat="1" applyFont="1" applyFill="1" applyBorder="1" applyAlignment="1"/>
    <xf numFmtId="5" fontId="24" fillId="0" borderId="7" xfId="0" applyNumberFormat="1" applyFont="1" applyFill="1" applyBorder="1" applyAlignment="1"/>
    <xf numFmtId="169" fontId="22" fillId="2" borderId="13" xfId="0" applyNumberFormat="1" applyFont="1" applyFill="1" applyBorder="1" applyAlignment="1">
      <alignment horizontal="right"/>
    </xf>
    <xf numFmtId="37" fontId="7" fillId="0" borderId="24" xfId="0" applyNumberFormat="1" applyFont="1" applyBorder="1" applyAlignment="1"/>
    <xf numFmtId="37" fontId="7" fillId="0" borderId="57" xfId="0" applyNumberFormat="1" applyFont="1" applyBorder="1" applyAlignment="1"/>
    <xf numFmtId="37" fontId="7" fillId="0" borderId="55" xfId="0" applyNumberFormat="1" applyFont="1" applyFill="1" applyBorder="1" applyAlignment="1"/>
    <xf numFmtId="37" fontId="16" fillId="0" borderId="5" xfId="0" applyNumberFormat="1" applyFont="1" applyBorder="1" applyAlignment="1"/>
    <xf numFmtId="3" fontId="7" fillId="0" borderId="58" xfId="0" applyNumberFormat="1" applyFont="1" applyBorder="1" applyAlignment="1"/>
    <xf numFmtId="0" fontId="45" fillId="0" borderId="0" xfId="0" applyFont="1" applyBorder="1" applyAlignment="1">
      <alignment horizontal="centerContinuous"/>
    </xf>
    <xf numFmtId="0" fontId="46" fillId="0" borderId="0" xfId="0" applyFont="1" applyBorder="1" applyAlignment="1">
      <alignment horizontal="centerContinuous"/>
    </xf>
    <xf numFmtId="0" fontId="20" fillId="0" borderId="59" xfId="11" applyFont="1" applyBorder="1" applyAlignment="1"/>
    <xf numFmtId="169" fontId="72" fillId="0" borderId="0" xfId="0" applyNumberFormat="1" applyFont="1" applyBorder="1" applyAlignment="1"/>
    <xf numFmtId="165" fontId="73" fillId="0" borderId="0" xfId="0" applyNumberFormat="1" applyFont="1" applyAlignment="1"/>
    <xf numFmtId="165" fontId="9" fillId="0" borderId="0" xfId="0" applyNumberFormat="1" applyFont="1"/>
    <xf numFmtId="165" fontId="9" fillId="0" borderId="0" xfId="0" applyNumberFormat="1" applyFont="1" applyBorder="1" applyAlignment="1"/>
    <xf numFmtId="0" fontId="19" fillId="0" borderId="0" xfId="0" applyFont="1" applyFill="1" applyBorder="1"/>
    <xf numFmtId="0" fontId="19" fillId="0" borderId="0" xfId="0" applyFont="1"/>
    <xf numFmtId="167" fontId="16" fillId="0" borderId="55" xfId="1" applyNumberFormat="1" applyFont="1" applyFill="1" applyBorder="1" applyAlignment="1"/>
    <xf numFmtId="164" fontId="20" fillId="0" borderId="26" xfId="3" applyNumberFormat="1" applyFont="1" applyBorder="1" applyAlignment="1"/>
    <xf numFmtId="5" fontId="9" fillId="0" borderId="4" xfId="11" applyNumberFormat="1" applyFont="1" applyBorder="1" applyAlignment="1">
      <alignment horizontal="right"/>
    </xf>
    <xf numFmtId="5" fontId="9" fillId="0" borderId="4" xfId="11" applyNumberFormat="1" applyFont="1" applyBorder="1" applyAlignment="1"/>
    <xf numFmtId="1" fontId="9" fillId="0" borderId="0" xfId="11" applyNumberFormat="1" applyFont="1" applyAlignment="1"/>
    <xf numFmtId="5" fontId="9" fillId="0" borderId="4" xfId="11" applyNumberFormat="1" applyFont="1" applyFill="1" applyBorder="1" applyAlignment="1"/>
    <xf numFmtId="0" fontId="9" fillId="0" borderId="0" xfId="11" applyFont="1" applyAlignment="1"/>
    <xf numFmtId="164" fontId="20" fillId="0" borderId="7" xfId="1" applyNumberFormat="1" applyFont="1" applyBorder="1" applyAlignment="1"/>
    <xf numFmtId="1" fontId="20" fillId="0" borderId="3" xfId="1" applyNumberFormat="1" applyFont="1" applyBorder="1" applyAlignment="1"/>
    <xf numFmtId="5" fontId="20" fillId="0" borderId="7" xfId="1" applyNumberFormat="1" applyFont="1" applyBorder="1" applyAlignment="1"/>
    <xf numFmtId="1" fontId="20" fillId="0" borderId="2" xfId="1" applyNumberFormat="1" applyFont="1" applyBorder="1" applyAlignment="1"/>
    <xf numFmtId="164" fontId="2" fillId="0" borderId="14" xfId="1" applyNumberFormat="1" applyFont="1" applyFill="1" applyBorder="1" applyAlignment="1"/>
    <xf numFmtId="164" fontId="2" fillId="0" borderId="14" xfId="1" applyNumberFormat="1" applyFont="1" applyBorder="1" applyAlignment="1"/>
    <xf numFmtId="5" fontId="2" fillId="0" borderId="15" xfId="0" applyNumberFormat="1" applyFont="1" applyFill="1" applyBorder="1" applyAlignment="1"/>
    <xf numFmtId="5" fontId="2" fillId="0" borderId="15" xfId="1" applyNumberFormat="1" applyFont="1" applyFill="1" applyBorder="1" applyAlignment="1">
      <alignment horizontal="right"/>
    </xf>
    <xf numFmtId="165" fontId="1" fillId="0" borderId="4" xfId="0" applyNumberFormat="1" applyFont="1" applyFill="1" applyBorder="1" applyAlignment="1">
      <alignment horizontal="right"/>
    </xf>
    <xf numFmtId="5" fontId="24" fillId="0" borderId="7" xfId="0" applyNumberFormat="1" applyFont="1" applyFill="1" applyBorder="1" applyAlignment="1">
      <alignment horizontal="right"/>
    </xf>
    <xf numFmtId="5" fontId="8" fillId="0" borderId="60" xfId="0" applyNumberFormat="1" applyFont="1" applyFill="1" applyBorder="1" applyAlignment="1"/>
    <xf numFmtId="165" fontId="30" fillId="0" borderId="13" xfId="0" applyNumberFormat="1" applyFont="1" applyBorder="1" applyAlignment="1">
      <alignment horizontal="right"/>
    </xf>
    <xf numFmtId="165" fontId="30" fillId="0" borderId="14" xfId="0" applyNumberFormat="1" applyFont="1" applyBorder="1" applyAlignment="1">
      <alignment horizontal="right"/>
    </xf>
    <xf numFmtId="165" fontId="30" fillId="0" borderId="14" xfId="0" applyNumberFormat="1" applyFont="1" applyFill="1" applyBorder="1" applyAlignment="1">
      <alignment horizontal="right"/>
    </xf>
    <xf numFmtId="165" fontId="30" fillId="0" borderId="13" xfId="0" applyNumberFormat="1" applyFont="1" applyFill="1" applyBorder="1" applyAlignment="1">
      <alignment horizontal="right"/>
    </xf>
    <xf numFmtId="165" fontId="32" fillId="0" borderId="8" xfId="0" applyNumberFormat="1" applyFont="1" applyBorder="1" applyAlignment="1">
      <alignment horizontal="right"/>
    </xf>
    <xf numFmtId="165" fontId="32" fillId="0" borderId="6" xfId="0" applyNumberFormat="1" applyFont="1" applyBorder="1" applyAlignment="1">
      <alignment horizontal="right"/>
    </xf>
    <xf numFmtId="5" fontId="30" fillId="0" borderId="15" xfId="0" applyNumberFormat="1" applyFont="1" applyBorder="1" applyAlignment="1"/>
    <xf numFmtId="5" fontId="32" fillId="0" borderId="7" xfId="0" applyNumberFormat="1" applyFont="1" applyBorder="1" applyAlignment="1"/>
    <xf numFmtId="1" fontId="9" fillId="0" borderId="3" xfId="11" applyNumberFormat="1" applyFont="1" applyBorder="1" applyAlignment="1">
      <alignment horizontal="center"/>
    </xf>
    <xf numFmtId="0" fontId="9" fillId="0" borderId="0" xfId="11" applyFont="1" applyAlignment="1">
      <alignment horizontal="center"/>
    </xf>
    <xf numFmtId="1" fontId="20" fillId="0" borderId="8" xfId="1" applyNumberFormat="1" applyFont="1" applyBorder="1" applyAlignment="1">
      <alignment horizontal="center"/>
    </xf>
    <xf numFmtId="169" fontId="20" fillId="0" borderId="61" xfId="11" applyNumberFormat="1" applyFont="1" applyBorder="1" applyAlignment="1">
      <alignment horizontal="center"/>
    </xf>
    <xf numFmtId="37" fontId="9" fillId="0" borderId="3" xfId="11" applyNumberFormat="1" applyFont="1" applyBorder="1" applyAlignment="1">
      <alignment horizontal="center"/>
    </xf>
    <xf numFmtId="37" fontId="20" fillId="0" borderId="8" xfId="1" applyNumberFormat="1" applyFont="1" applyBorder="1" applyAlignment="1">
      <alignment horizontal="center"/>
    </xf>
    <xf numFmtId="3" fontId="2" fillId="0" borderId="15" xfId="1" applyNumberFormat="1" applyFont="1" applyFill="1" applyBorder="1" applyAlignment="1">
      <alignment horizontal="right"/>
    </xf>
    <xf numFmtId="165" fontId="24" fillId="0" borderId="25" xfId="0" applyNumberFormat="1" applyFont="1" applyBorder="1" applyAlignment="1">
      <alignment horizontal="centerContinuous"/>
    </xf>
    <xf numFmtId="165" fontId="23" fillId="2" borderId="43" xfId="0" applyNumberFormat="1" applyFont="1" applyFill="1" applyBorder="1" applyAlignment="1">
      <alignment horizontal="left"/>
    </xf>
    <xf numFmtId="2" fontId="22" fillId="2" borderId="43" xfId="0" applyNumberFormat="1" applyFont="1" applyFill="1" applyBorder="1" applyAlignment="1">
      <alignment horizontal="right"/>
    </xf>
    <xf numFmtId="169" fontId="23" fillId="2" borderId="62" xfId="0" applyNumberFormat="1" applyFont="1" applyFill="1" applyBorder="1" applyAlignment="1"/>
    <xf numFmtId="169" fontId="22" fillId="2" borderId="43" xfId="0" applyNumberFormat="1" applyFont="1" applyFill="1" applyBorder="1" applyAlignment="1"/>
    <xf numFmtId="5" fontId="26" fillId="0" borderId="14" xfId="0" applyNumberFormat="1" applyFont="1" applyFill="1" applyBorder="1" applyAlignment="1"/>
    <xf numFmtId="5" fontId="8" fillId="0" borderId="14" xfId="0" applyNumberFormat="1" applyFont="1" applyFill="1" applyBorder="1" applyAlignment="1"/>
    <xf numFmtId="9" fontId="2" fillId="0" borderId="0" xfId="12" applyFont="1" applyAlignment="1"/>
    <xf numFmtId="172" fontId="2" fillId="0" borderId="0" xfId="12" applyNumberFormat="1" applyFont="1" applyAlignment="1"/>
    <xf numFmtId="169" fontId="72" fillId="0" borderId="0" xfId="0" applyNumberFormat="1" applyFont="1" applyFill="1" applyBorder="1" applyAlignment="1"/>
    <xf numFmtId="165" fontId="3" fillId="0" borderId="0" xfId="0" applyNumberFormat="1" applyFont="1" applyFill="1" applyAlignment="1"/>
    <xf numFmtId="165" fontId="9" fillId="0" borderId="0" xfId="0" applyNumberFormat="1" applyFont="1" applyFill="1" applyBorder="1" applyAlignment="1"/>
    <xf numFmtId="0" fontId="22" fillId="0" borderId="13" xfId="0" applyNumberFormat="1" applyFont="1" applyFill="1" applyBorder="1" applyAlignment="1">
      <alignment horizontal="left"/>
    </xf>
    <xf numFmtId="0" fontId="22" fillId="2" borderId="13" xfId="0" applyNumberFormat="1" applyFont="1" applyFill="1" applyBorder="1" applyAlignment="1">
      <alignment horizontal="left"/>
    </xf>
    <xf numFmtId="3" fontId="30" fillId="0" borderId="13" xfId="0" applyNumberFormat="1" applyFont="1" applyBorder="1" applyAlignment="1">
      <alignment horizontal="center"/>
    </xf>
    <xf numFmtId="3" fontId="30" fillId="0" borderId="14" xfId="0" applyNumberFormat="1" applyFont="1" applyBorder="1" applyAlignment="1">
      <alignment horizontal="center"/>
    </xf>
    <xf numFmtId="3" fontId="32" fillId="0" borderId="8" xfId="0" applyNumberFormat="1" applyFont="1" applyBorder="1" applyAlignment="1">
      <alignment horizontal="center"/>
    </xf>
    <xf numFmtId="3" fontId="32" fillId="0" borderId="6" xfId="0" applyNumberFormat="1" applyFont="1" applyBorder="1" applyAlignment="1">
      <alignment horizontal="center"/>
    </xf>
    <xf numFmtId="3" fontId="7" fillId="0" borderId="5" xfId="0" applyNumberFormat="1" applyFont="1" applyBorder="1" applyAlignment="1"/>
    <xf numFmtId="3" fontId="7" fillId="0" borderId="5" xfId="1" applyNumberFormat="1" applyFont="1" applyBorder="1" applyAlignment="1"/>
    <xf numFmtId="3" fontId="9" fillId="0" borderId="3" xfId="11" applyNumberFormat="1" applyFont="1" applyBorder="1" applyAlignment="1">
      <alignment horizontal="center"/>
    </xf>
    <xf numFmtId="3" fontId="9" fillId="0" borderId="4" xfId="11" applyNumberFormat="1" applyFont="1" applyBorder="1" applyAlignment="1">
      <alignment horizontal="right"/>
    </xf>
    <xf numFmtId="3" fontId="9" fillId="0" borderId="4" xfId="1" applyNumberFormat="1" applyFont="1" applyBorder="1" applyAlignment="1">
      <alignment horizontal="center"/>
    </xf>
    <xf numFmtId="3" fontId="9" fillId="0" borderId="0" xfId="11" applyNumberFormat="1" applyFont="1" applyAlignment="1">
      <alignment horizontal="center"/>
    </xf>
    <xf numFmtId="3" fontId="9" fillId="0" borderId="0" xfId="11" applyNumberFormat="1" applyFont="1" applyAlignment="1"/>
    <xf numFmtId="3" fontId="20" fillId="0" borderId="8" xfId="1" applyNumberFormat="1" applyFont="1" applyBorder="1" applyAlignment="1">
      <alignment horizontal="center"/>
    </xf>
    <xf numFmtId="3" fontId="20" fillId="0" borderId="6" xfId="1" applyNumberFormat="1" applyFont="1" applyBorder="1" applyAlignment="1"/>
    <xf numFmtId="3" fontId="20" fillId="0" borderId="7" xfId="1" applyNumberFormat="1" applyFont="1" applyBorder="1" applyAlignment="1">
      <alignment horizontal="center"/>
    </xf>
    <xf numFmtId="3" fontId="9" fillId="0" borderId="51" xfId="11" applyNumberFormat="1" applyFont="1" applyBorder="1" applyAlignment="1">
      <alignment horizontal="center"/>
    </xf>
    <xf numFmtId="3" fontId="20" fillId="0" borderId="61" xfId="11" applyNumberFormat="1" applyFont="1" applyBorder="1" applyAlignment="1">
      <alignment horizontal="center"/>
    </xf>
    <xf numFmtId="3" fontId="20" fillId="0" borderId="26" xfId="3" applyNumberFormat="1" applyFont="1" applyBorder="1" applyAlignment="1"/>
    <xf numFmtId="3" fontId="20" fillId="0" borderId="26" xfId="3" applyNumberFormat="1" applyFont="1" applyBorder="1" applyAlignment="1">
      <alignment horizontal="center"/>
    </xf>
    <xf numFmtId="3" fontId="2" fillId="0" borderId="13" xfId="0" applyNumberFormat="1" applyFont="1" applyBorder="1" applyAlignment="1">
      <alignment horizontal="center"/>
    </xf>
    <xf numFmtId="3" fontId="2" fillId="0" borderId="14" xfId="0" applyNumberFormat="1" applyFont="1" applyBorder="1" applyAlignment="1">
      <alignment horizontal="center"/>
    </xf>
    <xf numFmtId="3" fontId="2" fillId="0" borderId="60" xfId="0" applyNumberFormat="1" applyFont="1" applyBorder="1" applyAlignment="1">
      <alignment horizontal="right"/>
    </xf>
    <xf numFmtId="3" fontId="2" fillId="0" borderId="60" xfId="0" applyNumberFormat="1" applyFont="1" applyBorder="1" applyAlignment="1">
      <alignment horizontal="center"/>
    </xf>
    <xf numFmtId="3" fontId="24" fillId="0" borderId="8" xfId="0" applyNumberFormat="1" applyFont="1" applyBorder="1" applyAlignment="1">
      <alignment horizontal="center"/>
    </xf>
    <xf numFmtId="3" fontId="24" fillId="0" borderId="6" xfId="0" applyNumberFormat="1" applyFont="1" applyBorder="1" applyAlignment="1">
      <alignment horizontal="center"/>
    </xf>
    <xf numFmtId="3" fontId="24" fillId="0" borderId="63" xfId="0" applyNumberFormat="1" applyFont="1" applyBorder="1" applyAlignment="1">
      <alignment horizontal="right"/>
    </xf>
    <xf numFmtId="3" fontId="24" fillId="0" borderId="63" xfId="0" applyNumberFormat="1" applyFont="1" applyBorder="1" applyAlignment="1">
      <alignment horizontal="center"/>
    </xf>
    <xf numFmtId="3" fontId="2" fillId="0" borderId="64" xfId="0" applyNumberFormat="1" applyFont="1" applyBorder="1" applyAlignment="1">
      <alignment horizontal="center"/>
    </xf>
    <xf numFmtId="3" fontId="8" fillId="2" borderId="23" xfId="0" applyNumberFormat="1" applyFont="1" applyFill="1" applyBorder="1" applyAlignment="1">
      <alignment horizontal="left"/>
    </xf>
    <xf numFmtId="3" fontId="8" fillId="2" borderId="23" xfId="0" applyNumberFormat="1" applyFont="1" applyFill="1" applyBorder="1" applyAlignment="1"/>
    <xf numFmtId="3" fontId="8" fillId="0" borderId="23" xfId="0" applyNumberFormat="1" applyFont="1" applyFill="1" applyBorder="1" applyAlignment="1"/>
    <xf numFmtId="3" fontId="8" fillId="2" borderId="23" xfId="0" applyNumberFormat="1" applyFont="1" applyFill="1" applyBorder="1" applyAlignment="1">
      <alignment horizontal="right"/>
    </xf>
    <xf numFmtId="3" fontId="8" fillId="2" borderId="22" xfId="0" applyNumberFormat="1" applyFont="1" applyFill="1" applyBorder="1" applyAlignment="1">
      <alignment horizontal="left"/>
    </xf>
    <xf numFmtId="3" fontId="8" fillId="2" borderId="28" xfId="0" applyNumberFormat="1" applyFont="1" applyFill="1" applyBorder="1" applyAlignment="1"/>
    <xf numFmtId="3" fontId="8" fillId="0" borderId="23" xfId="0" applyNumberFormat="1" applyFont="1" applyFill="1" applyBorder="1" applyAlignment="1">
      <alignment horizontal="right"/>
    </xf>
    <xf numFmtId="3" fontId="27" fillId="2" borderId="49" xfId="0" applyNumberFormat="1" applyFont="1" applyFill="1" applyBorder="1" applyAlignment="1"/>
    <xf numFmtId="3" fontId="26" fillId="0" borderId="49" xfId="0" applyNumberFormat="1" applyFont="1" applyFill="1" applyBorder="1" applyAlignment="1"/>
    <xf numFmtId="3" fontId="27" fillId="0" borderId="49" xfId="0" applyNumberFormat="1" applyFont="1" applyFill="1" applyBorder="1" applyAlignment="1"/>
    <xf numFmtId="3" fontId="8" fillId="2" borderId="15" xfId="0" applyNumberFormat="1" applyFont="1" applyFill="1" applyBorder="1" applyAlignment="1"/>
    <xf numFmtId="3" fontId="28" fillId="0" borderId="23" xfId="0" applyNumberFormat="1" applyFont="1" applyBorder="1" applyAlignment="1">
      <alignment horizontal="right"/>
    </xf>
    <xf numFmtId="3" fontId="28" fillId="0" borderId="23" xfId="0" applyNumberFormat="1" applyFont="1" applyBorder="1"/>
    <xf numFmtId="3" fontId="28" fillId="0" borderId="28" xfId="0" applyNumberFormat="1" applyFont="1" applyBorder="1"/>
    <xf numFmtId="3" fontId="41" fillId="0" borderId="0" xfId="0" applyNumberFormat="1" applyFont="1"/>
    <xf numFmtId="3" fontId="0" fillId="0" borderId="0" xfId="0" applyNumberFormat="1" applyBorder="1"/>
    <xf numFmtId="3" fontId="2" fillId="0" borderId="0" xfId="0" applyNumberFormat="1" applyFont="1" applyAlignment="1"/>
    <xf numFmtId="3" fontId="41" fillId="0" borderId="0" xfId="0" applyNumberFormat="1" applyFont="1" applyBorder="1"/>
    <xf numFmtId="3" fontId="0" fillId="0" borderId="0" xfId="0" applyNumberFormat="1"/>
    <xf numFmtId="3" fontId="26" fillId="2" borderId="5" xfId="0" applyNumberFormat="1" applyFont="1" applyFill="1" applyBorder="1" applyAlignment="1">
      <alignment horizontal="right"/>
    </xf>
    <xf numFmtId="3" fontId="20" fillId="0" borderId="5" xfId="0" applyNumberFormat="1" applyFont="1" applyBorder="1" applyAlignment="1">
      <alignment horizontal="right"/>
    </xf>
    <xf numFmtId="3" fontId="20" fillId="0" borderId="5" xfId="0" applyNumberFormat="1" applyFont="1" applyBorder="1"/>
    <xf numFmtId="3" fontId="20" fillId="0" borderId="7" xfId="0" applyNumberFormat="1" applyFont="1" applyBorder="1"/>
    <xf numFmtId="3" fontId="26" fillId="2" borderId="5" xfId="0" applyNumberFormat="1" applyFont="1" applyFill="1" applyBorder="1" applyAlignment="1"/>
    <xf numFmtId="3" fontId="26" fillId="2" borderId="7" xfId="0" applyNumberFormat="1" applyFont="1" applyFill="1" applyBorder="1" applyAlignment="1"/>
    <xf numFmtId="3" fontId="22" fillId="2" borderId="15" xfId="0" applyNumberFormat="1" applyFont="1" applyFill="1" applyBorder="1" applyAlignment="1"/>
    <xf numFmtId="3" fontId="22" fillId="2" borderId="28" xfId="0" applyNumberFormat="1" applyFont="1" applyFill="1" applyBorder="1" applyAlignment="1"/>
    <xf numFmtId="3" fontId="22" fillId="0" borderId="13" xfId="0" applyNumberFormat="1" applyFont="1" applyFill="1" applyBorder="1" applyAlignment="1"/>
    <xf numFmtId="3" fontId="22" fillId="2" borderId="43" xfId="0" applyNumberFormat="1" applyFont="1" applyFill="1" applyBorder="1" applyAlignment="1"/>
    <xf numFmtId="3" fontId="8" fillId="2" borderId="13" xfId="0" applyNumberFormat="1" applyFont="1" applyFill="1" applyBorder="1" applyAlignment="1">
      <alignment horizontal="right"/>
    </xf>
    <xf numFmtId="3" fontId="8" fillId="0" borderId="14" xfId="0" applyNumberFormat="1" applyFont="1" applyFill="1" applyBorder="1" applyAlignment="1">
      <alignment horizontal="right"/>
    </xf>
    <xf numFmtId="3" fontId="8" fillId="2" borderId="14" xfId="0" applyNumberFormat="1" applyFont="1" applyFill="1" applyBorder="1" applyAlignment="1">
      <alignment horizontal="right"/>
    </xf>
    <xf numFmtId="3" fontId="8" fillId="0" borderId="15" xfId="0" applyNumberFormat="1" applyFont="1" applyFill="1" applyBorder="1" applyAlignment="1">
      <alignment horizontal="right"/>
    </xf>
    <xf numFmtId="3" fontId="8" fillId="2" borderId="15" xfId="0" applyNumberFormat="1" applyFont="1" applyFill="1" applyBorder="1" applyAlignment="1">
      <alignment horizontal="right"/>
    </xf>
    <xf numFmtId="3" fontId="8" fillId="0" borderId="14" xfId="0" applyNumberFormat="1" applyFont="1" applyFill="1" applyBorder="1" applyAlignment="1"/>
    <xf numFmtId="3" fontId="8" fillId="2" borderId="14" xfId="0" applyNumberFormat="1" applyFont="1" applyFill="1" applyBorder="1" applyAlignment="1"/>
    <xf numFmtId="3" fontId="8" fillId="0" borderId="15" xfId="0" applyNumberFormat="1" applyFont="1" applyFill="1" applyBorder="1" applyAlignment="1"/>
    <xf numFmtId="3" fontId="8" fillId="0" borderId="0" xfId="0" applyNumberFormat="1" applyFont="1" applyFill="1" applyBorder="1" applyAlignment="1"/>
    <xf numFmtId="3" fontId="8" fillId="2" borderId="15" xfId="1" applyNumberFormat="1" applyFont="1" applyFill="1" applyBorder="1" applyAlignment="1">
      <alignment horizontal="right"/>
    </xf>
    <xf numFmtId="3" fontId="8" fillId="0" borderId="4" xfId="0" applyNumberFormat="1" applyFont="1" applyFill="1" applyBorder="1" applyAlignment="1"/>
    <xf numFmtId="3" fontId="8" fillId="0" borderId="22" xfId="0" applyNumberFormat="1" applyFont="1" applyFill="1" applyBorder="1" applyAlignment="1"/>
    <xf numFmtId="3" fontId="8" fillId="0" borderId="25" xfId="0" applyNumberFormat="1" applyFont="1" applyFill="1" applyBorder="1" applyAlignment="1"/>
    <xf numFmtId="3" fontId="8" fillId="2" borderId="22" xfId="0" applyNumberFormat="1" applyFont="1" applyFill="1" applyBorder="1" applyAlignment="1"/>
    <xf numFmtId="3" fontId="8" fillId="2" borderId="25" xfId="0" applyNumberFormat="1" applyFont="1" applyFill="1" applyBorder="1" applyAlignment="1"/>
    <xf numFmtId="3" fontId="8" fillId="0" borderId="28" xfId="0" applyNumberFormat="1" applyFont="1" applyFill="1" applyBorder="1" applyAlignment="1"/>
    <xf numFmtId="3" fontId="8" fillId="2" borderId="22" xfId="0" applyNumberFormat="1" applyFont="1" applyFill="1" applyBorder="1" applyAlignment="1">
      <alignment horizontal="right"/>
    </xf>
    <xf numFmtId="3" fontId="8" fillId="2" borderId="13" xfId="0" applyNumberFormat="1" applyFont="1" applyFill="1" applyBorder="1" applyAlignment="1"/>
    <xf numFmtId="3" fontId="26" fillId="2" borderId="13" xfId="0" applyNumberFormat="1" applyFont="1" applyFill="1" applyBorder="1" applyAlignment="1"/>
    <xf numFmtId="3" fontId="26" fillId="0" borderId="14" xfId="0" applyNumberFormat="1" applyFont="1" applyFill="1" applyBorder="1" applyAlignment="1"/>
    <xf numFmtId="3" fontId="26" fillId="2" borderId="14" xfId="0" applyNumberFormat="1" applyFont="1" applyFill="1" applyBorder="1" applyAlignment="1"/>
    <xf numFmtId="3" fontId="26" fillId="2" borderId="15" xfId="0" applyNumberFormat="1" applyFont="1" applyFill="1" applyBorder="1" applyAlignment="1"/>
    <xf numFmtId="3" fontId="8" fillId="0" borderId="13" xfId="0" applyNumberFormat="1" applyFont="1" applyFill="1" applyBorder="1" applyAlignment="1"/>
    <xf numFmtId="3" fontId="8" fillId="0" borderId="65" xfId="0" applyNumberFormat="1" applyFont="1" applyFill="1" applyBorder="1" applyAlignment="1"/>
    <xf numFmtId="3" fontId="8" fillId="0" borderId="66" xfId="0" applyNumberFormat="1" applyFont="1" applyFill="1" applyBorder="1" applyAlignment="1"/>
    <xf numFmtId="3" fontId="8" fillId="0" borderId="67" xfId="0" applyNumberFormat="1" applyFont="1" applyFill="1" applyBorder="1" applyAlignment="1"/>
    <xf numFmtId="0" fontId="17" fillId="0" borderId="0" xfId="0" applyFont="1"/>
    <xf numFmtId="3" fontId="2" fillId="0" borderId="68" xfId="0" applyNumberFormat="1" applyFont="1" applyBorder="1" applyAlignment="1">
      <alignment horizontal="center"/>
    </xf>
    <xf numFmtId="3" fontId="2" fillId="0" borderId="69" xfId="0" applyNumberFormat="1" applyFont="1" applyBorder="1" applyAlignment="1">
      <alignment horizontal="center"/>
    </xf>
    <xf numFmtId="3" fontId="2" fillId="0" borderId="70" xfId="0" applyNumberFormat="1" applyFont="1" applyBorder="1" applyAlignment="1">
      <alignment horizontal="center"/>
    </xf>
    <xf numFmtId="168" fontId="23" fillId="0" borderId="15" xfId="3" applyNumberFormat="1" applyFont="1" applyFill="1" applyBorder="1" applyAlignment="1"/>
    <xf numFmtId="3" fontId="23" fillId="0" borderId="63" xfId="1" applyNumberFormat="1" applyFont="1" applyFill="1" applyBorder="1" applyAlignment="1"/>
    <xf numFmtId="167" fontId="23" fillId="2" borderId="22" xfId="1" applyNumberFormat="1" applyFont="1" applyFill="1" applyBorder="1" applyAlignment="1"/>
    <xf numFmtId="0" fontId="74" fillId="0" borderId="0" xfId="0" applyFont="1"/>
    <xf numFmtId="0" fontId="9" fillId="0" borderId="6" xfId="11" applyFont="1" applyFill="1" applyBorder="1" applyAlignment="1"/>
    <xf numFmtId="3" fontId="75" fillId="0" borderId="0" xfId="0" applyNumberFormat="1" applyFont="1" applyFill="1" applyAlignment="1"/>
    <xf numFmtId="0" fontId="30" fillId="0" borderId="0" xfId="0" applyFont="1" applyAlignment="1"/>
    <xf numFmtId="0" fontId="2" fillId="0" borderId="0" xfId="0" applyNumberFormat="1" applyFont="1" applyAlignment="1">
      <alignment horizontal="left"/>
    </xf>
    <xf numFmtId="0" fontId="76" fillId="0" borderId="0" xfId="9" applyFont="1"/>
    <xf numFmtId="0" fontId="77" fillId="0" borderId="0" xfId="9" applyFont="1"/>
    <xf numFmtId="165" fontId="78" fillId="0" borderId="0" xfId="0" applyNumberFormat="1" applyFont="1"/>
    <xf numFmtId="165" fontId="77" fillId="0" borderId="0" xfId="0" applyNumberFormat="1" applyFont="1"/>
    <xf numFmtId="165" fontId="78" fillId="0" borderId="0" xfId="0" applyNumberFormat="1" applyFont="1" applyAlignment="1"/>
    <xf numFmtId="165" fontId="79" fillId="0" borderId="0" xfId="0" applyNumberFormat="1" applyFont="1"/>
    <xf numFmtId="165" fontId="75" fillId="0" borderId="0" xfId="0" applyNumberFormat="1" applyFont="1" applyAlignment="1"/>
    <xf numFmtId="0" fontId="76" fillId="0" borderId="0" xfId="0" applyFont="1" applyAlignment="1"/>
    <xf numFmtId="0" fontId="76" fillId="0" borderId="0" xfId="11" applyFont="1"/>
    <xf numFmtId="3" fontId="75" fillId="0" borderId="0" xfId="0" applyNumberFormat="1" applyFont="1" applyAlignment="1"/>
    <xf numFmtId="3" fontId="32" fillId="0" borderId="8" xfId="0" applyNumberFormat="1" applyFont="1" applyBorder="1" applyAlignment="1">
      <alignment horizontal="left" indent="4"/>
    </xf>
    <xf numFmtId="0" fontId="7" fillId="0" borderId="6" xfId="0" applyFont="1" applyBorder="1" applyAlignment="1">
      <alignment horizontal="left" indent="4"/>
    </xf>
    <xf numFmtId="0" fontId="7" fillId="0" borderId="7" xfId="0" applyFont="1" applyBorder="1" applyAlignment="1">
      <alignment horizontal="left" indent="4"/>
    </xf>
    <xf numFmtId="165" fontId="30" fillId="0" borderId="9"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3" fontId="30" fillId="0" borderId="71" xfId="0" applyNumberFormat="1" applyFont="1" applyBorder="1" applyAlignment="1">
      <alignment horizontal="left" indent="2"/>
    </xf>
    <xf numFmtId="0" fontId="7" fillId="0" borderId="52" xfId="0" applyFont="1" applyBorder="1" applyAlignment="1">
      <alignment horizontal="left" indent="2"/>
    </xf>
    <xf numFmtId="0" fontId="7" fillId="0" borderId="72" xfId="0" applyFont="1" applyBorder="1" applyAlignment="1">
      <alignment horizontal="left" indent="2"/>
    </xf>
    <xf numFmtId="3" fontId="46" fillId="0" borderId="0" xfId="0" applyNumberFormat="1" applyFont="1" applyAlignment="1"/>
    <xf numFmtId="0" fontId="45" fillId="0" borderId="0" xfId="0" applyFont="1" applyAlignment="1"/>
    <xf numFmtId="3" fontId="16" fillId="0" borderId="58" xfId="0" applyNumberFormat="1" applyFont="1" applyBorder="1" applyAlignment="1"/>
    <xf numFmtId="0" fontId="7" fillId="0" borderId="27" xfId="0" applyFont="1" applyBorder="1" applyAlignment="1"/>
    <xf numFmtId="3" fontId="46" fillId="0" borderId="0" xfId="0" applyNumberFormat="1" applyFont="1" applyAlignment="1">
      <alignment horizontal="center"/>
    </xf>
    <xf numFmtId="0" fontId="45" fillId="0" borderId="0" xfId="0" applyFont="1" applyAlignment="1">
      <alignment horizontal="center"/>
    </xf>
    <xf numFmtId="3" fontId="45" fillId="0" borderId="0" xfId="0" applyNumberFormat="1" applyFont="1" applyAlignment="1">
      <alignment horizontal="center"/>
    </xf>
    <xf numFmtId="0" fontId="45" fillId="0" borderId="0" xfId="0" applyFont="1" applyBorder="1" applyAlignment="1">
      <alignment horizontal="center"/>
    </xf>
    <xf numFmtId="3" fontId="7" fillId="0" borderId="22" xfId="0" applyNumberFormat="1" applyFont="1" applyBorder="1" applyAlignment="1"/>
    <xf numFmtId="0" fontId="7" fillId="0" borderId="25" xfId="0" applyFont="1" applyBorder="1" applyAlignment="1"/>
    <xf numFmtId="0" fontId="48" fillId="0" borderId="0" xfId="0" applyFont="1" applyBorder="1" applyAlignment="1">
      <alignment horizontal="center"/>
    </xf>
    <xf numFmtId="165" fontId="16" fillId="0" borderId="22" xfId="0" applyNumberFormat="1" applyFont="1" applyBorder="1" applyAlignment="1">
      <alignment horizontal="center"/>
    </xf>
    <xf numFmtId="165" fontId="16" fillId="0" borderId="25" xfId="0" applyNumberFormat="1" applyFont="1" applyBorder="1" applyAlignment="1">
      <alignment horizontal="center"/>
    </xf>
    <xf numFmtId="165" fontId="16" fillId="0" borderId="28" xfId="0" applyNumberFormat="1" applyFont="1" applyBorder="1" applyAlignment="1">
      <alignment horizontal="center"/>
    </xf>
    <xf numFmtId="3" fontId="32" fillId="0" borderId="9" xfId="0" applyNumberFormat="1" applyFont="1" applyBorder="1" applyAlignment="1"/>
    <xf numFmtId="0" fontId="7" fillId="0" borderId="10" xfId="0" applyFont="1" applyBorder="1" applyAlignment="1"/>
    <xf numFmtId="0" fontId="7" fillId="0" borderId="16" xfId="0" applyFont="1" applyBorder="1" applyAlignment="1"/>
    <xf numFmtId="0" fontId="7" fillId="0" borderId="3" xfId="0" applyFont="1" applyBorder="1" applyAlignment="1"/>
    <xf numFmtId="0" fontId="7" fillId="0" borderId="0" xfId="0" applyFont="1" applyBorder="1" applyAlignment="1"/>
    <xf numFmtId="0" fontId="7" fillId="0" borderId="4" xfId="0" applyFont="1" applyBorder="1" applyAlignment="1"/>
    <xf numFmtId="0" fontId="7" fillId="0" borderId="12" xfId="0" applyFont="1" applyBorder="1" applyAlignment="1"/>
    <xf numFmtId="0" fontId="7" fillId="0" borderId="11" xfId="0" applyFont="1" applyBorder="1" applyAlignment="1"/>
    <xf numFmtId="0" fontId="7" fillId="0" borderId="17" xfId="0" applyFont="1" applyBorder="1" applyAlignment="1"/>
    <xf numFmtId="3" fontId="16" fillId="0" borderId="22" xfId="0" applyNumberFormat="1" applyFont="1" applyBorder="1" applyAlignment="1"/>
    <xf numFmtId="3" fontId="7" fillId="0" borderId="33" xfId="0" applyNumberFormat="1" applyFont="1" applyBorder="1" applyAlignment="1"/>
    <xf numFmtId="0" fontId="7" fillId="0" borderId="68" xfId="0" applyFont="1" applyBorder="1" applyAlignment="1"/>
    <xf numFmtId="165" fontId="16" fillId="0" borderId="18" xfId="0" applyNumberFormat="1" applyFont="1" applyBorder="1" applyAlignment="1">
      <alignment horizontal="center" wrapText="1"/>
    </xf>
    <xf numFmtId="0" fontId="7" fillId="0" borderId="19" xfId="0" applyFont="1" applyBorder="1" applyAlignment="1">
      <alignment horizontal="center" wrapText="1"/>
    </xf>
    <xf numFmtId="165" fontId="16" fillId="0" borderId="18" xfId="0" applyNumberFormat="1" applyFont="1" applyBorder="1" applyAlignment="1">
      <alignment horizontal="right"/>
    </xf>
    <xf numFmtId="0" fontId="7" fillId="0" borderId="19" xfId="0" applyFont="1" applyBorder="1" applyAlignment="1"/>
    <xf numFmtId="165" fontId="16" fillId="0" borderId="18" xfId="0" applyNumberFormat="1" applyFont="1" applyBorder="1" applyAlignment="1">
      <alignment horizontal="center"/>
    </xf>
    <xf numFmtId="0" fontId="7" fillId="0" borderId="10" xfId="0"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vertical="center" wrapText="1"/>
    </xf>
    <xf numFmtId="0" fontId="20" fillId="0" borderId="22" xfId="11" applyFont="1" applyFill="1" applyBorder="1" applyAlignment="1">
      <alignment horizontal="center"/>
    </xf>
    <xf numFmtId="0" fontId="7" fillId="0" borderId="28" xfId="0" applyFont="1" applyBorder="1" applyAlignment="1">
      <alignment horizontal="center"/>
    </xf>
    <xf numFmtId="0" fontId="20" fillId="0" borderId="8" xfId="11" applyFont="1" applyFill="1" applyBorder="1" applyAlignment="1">
      <alignment horizontal="center"/>
    </xf>
    <xf numFmtId="0" fontId="20" fillId="0" borderId="7" xfId="11" applyFont="1" applyFill="1" applyBorder="1" applyAlignment="1">
      <alignment horizontal="center"/>
    </xf>
    <xf numFmtId="1" fontId="20" fillId="0" borderId="71" xfId="11" applyNumberFormat="1" applyFont="1" applyFill="1" applyBorder="1" applyAlignment="1">
      <alignment horizontal="center" vertical="center" wrapText="1"/>
    </xf>
    <xf numFmtId="0" fontId="7" fillId="0" borderId="72" xfId="0" applyFont="1" applyBorder="1" applyAlignment="1">
      <alignment horizontal="center" vertical="center" wrapText="1"/>
    </xf>
    <xf numFmtId="0" fontId="46" fillId="0" borderId="0" xfId="11" applyFont="1" applyAlignment="1"/>
    <xf numFmtId="0" fontId="45" fillId="0" borderId="0" xfId="0" applyFont="1" applyBorder="1" applyAlignment="1"/>
    <xf numFmtId="0" fontId="46" fillId="0" borderId="0" xfId="11" applyFont="1" applyAlignment="1">
      <alignment horizontal="center"/>
    </xf>
    <xf numFmtId="3" fontId="46" fillId="0" borderId="0" xfId="11" applyNumberFormat="1" applyFont="1" applyAlignment="1">
      <alignment horizontal="center"/>
    </xf>
    <xf numFmtId="0" fontId="45" fillId="0" borderId="0" xfId="11" applyFont="1" applyAlignment="1">
      <alignment horizontal="center"/>
    </xf>
    <xf numFmtId="0" fontId="49" fillId="0" borderId="0" xfId="0" applyFont="1" applyAlignment="1">
      <alignment horizontal="center"/>
    </xf>
    <xf numFmtId="0" fontId="32" fillId="0" borderId="71" xfId="11" applyFont="1" applyFill="1" applyBorder="1" applyAlignment="1">
      <alignment horizontal="center" vertical="center" wrapText="1"/>
    </xf>
    <xf numFmtId="0" fontId="7" fillId="0" borderId="7" xfId="0" applyFont="1" applyBorder="1" applyAlignment="1">
      <alignment vertical="center" wrapText="1"/>
    </xf>
    <xf numFmtId="1" fontId="20" fillId="0" borderId="73" xfId="11" applyNumberFormat="1" applyFont="1" applyFill="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165" fontId="37" fillId="0" borderId="0" xfId="0" applyNumberFormat="1" applyFont="1" applyAlignment="1">
      <alignment horizontal="center"/>
    </xf>
    <xf numFmtId="165" fontId="24" fillId="0" borderId="10" xfId="0" applyNumberFormat="1" applyFont="1" applyBorder="1" applyAlignment="1">
      <alignment horizontal="center"/>
    </xf>
    <xf numFmtId="0" fontId="0" fillId="0" borderId="10" xfId="0" applyBorder="1" applyAlignment="1"/>
    <xf numFmtId="0" fontId="0" fillId="0" borderId="16" xfId="0" applyBorder="1" applyAlignment="1"/>
    <xf numFmtId="0" fontId="0" fillId="0" borderId="0" xfId="0" applyBorder="1" applyAlignment="1"/>
    <xf numFmtId="0" fontId="0" fillId="0" borderId="4" xfId="0" applyBorder="1" applyAlignment="1"/>
    <xf numFmtId="165" fontId="24" fillId="0" borderId="9" xfId="0" applyNumberFormat="1" applyFont="1" applyBorder="1" applyAlignment="1">
      <alignment horizontal="center" wrapText="1"/>
    </xf>
    <xf numFmtId="0" fontId="0" fillId="0" borderId="10" xfId="0" applyBorder="1" applyAlignment="1">
      <alignment horizontal="center" wrapText="1"/>
    </xf>
    <xf numFmtId="0" fontId="0" fillId="0" borderId="16" xfId="0" applyBorder="1" applyAlignment="1">
      <alignment horizontal="center" wrapText="1"/>
    </xf>
    <xf numFmtId="0" fontId="0" fillId="0" borderId="3"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0" fontId="49" fillId="0" borderId="0" xfId="0" applyFont="1" applyAlignment="1"/>
    <xf numFmtId="165" fontId="51" fillId="0" borderId="0" xfId="0" applyNumberFormat="1" applyFont="1" applyAlignment="1">
      <alignment horizontal="center"/>
    </xf>
    <xf numFmtId="165" fontId="50" fillId="0" borderId="0" xfId="0" applyNumberFormat="1" applyFont="1" applyAlignment="1">
      <alignment horizontal="center"/>
    </xf>
    <xf numFmtId="0" fontId="49" fillId="0" borderId="0" xfId="0" applyFont="1" applyBorder="1" applyAlignment="1">
      <alignment horizontal="center"/>
    </xf>
    <xf numFmtId="0" fontId="52" fillId="0" borderId="0" xfId="0" applyFont="1" applyBorder="1" applyAlignment="1">
      <alignment horizontal="center"/>
    </xf>
    <xf numFmtId="165" fontId="24" fillId="0" borderId="9" xfId="0" applyNumberFormat="1" applyFont="1" applyBorder="1" applyAlignment="1">
      <alignment horizontal="center"/>
    </xf>
    <xf numFmtId="0" fontId="0" fillId="0" borderId="3" xfId="0" applyBorder="1" applyAlignment="1"/>
    <xf numFmtId="165" fontId="2" fillId="0" borderId="70" xfId="0" applyNumberFormat="1" applyFont="1" applyBorder="1" applyAlignment="1"/>
    <xf numFmtId="0" fontId="0" fillId="0" borderId="60" xfId="0" applyBorder="1" applyAlignment="1"/>
    <xf numFmtId="165" fontId="24" fillId="0" borderId="8" xfId="0" applyNumberFormat="1" applyFont="1" applyBorder="1" applyAlignment="1">
      <alignment horizontal="left" indent="3"/>
    </xf>
    <xf numFmtId="0" fontId="0" fillId="0" borderId="7" xfId="0" applyBorder="1" applyAlignment="1">
      <alignment horizontal="left" indent="3"/>
    </xf>
    <xf numFmtId="3" fontId="7" fillId="0" borderId="0" xfId="0" applyNumberFormat="1" applyFont="1" applyAlignment="1">
      <alignment wrapText="1"/>
    </xf>
    <xf numFmtId="0" fontId="0" fillId="0" borderId="0" xfId="0" applyAlignment="1">
      <alignment wrapText="1"/>
    </xf>
    <xf numFmtId="0" fontId="36" fillId="0" borderId="0" xfId="0" applyFont="1" applyBorder="1" applyAlignment="1">
      <alignment horizontal="center"/>
    </xf>
    <xf numFmtId="165" fontId="24" fillId="0" borderId="9" xfId="0" applyNumberFormat="1" applyFont="1" applyBorder="1" applyAlignment="1"/>
    <xf numFmtId="0" fontId="0" fillId="0" borderId="12" xfId="0" applyBorder="1" applyAlignment="1"/>
    <xf numFmtId="0" fontId="0" fillId="0" borderId="11" xfId="0" applyBorder="1" applyAlignment="1"/>
    <xf numFmtId="0" fontId="0" fillId="0" borderId="17" xfId="0" applyBorder="1" applyAlignment="1"/>
    <xf numFmtId="165" fontId="24" fillId="0" borderId="25" xfId="0" applyNumberFormat="1" applyFont="1" applyBorder="1" applyAlignment="1">
      <alignment horizontal="center"/>
    </xf>
    <xf numFmtId="0" fontId="0" fillId="0" borderId="25" xfId="0" applyBorder="1" applyAlignment="1">
      <alignment horizontal="center"/>
    </xf>
    <xf numFmtId="0" fontId="0" fillId="0" borderId="28" xfId="0" applyBorder="1" applyAlignment="1">
      <alignment horizontal="center"/>
    </xf>
    <xf numFmtId="165" fontId="24" fillId="0" borderId="22" xfId="0" applyNumberFormat="1" applyFont="1" applyBorder="1" applyAlignment="1">
      <alignment horizontal="center"/>
    </xf>
    <xf numFmtId="165" fontId="45" fillId="0" borderId="0" xfId="0" applyNumberFormat="1" applyFont="1" applyAlignment="1">
      <alignment horizontal="center"/>
    </xf>
    <xf numFmtId="1" fontId="26" fillId="2" borderId="97" xfId="0" applyNumberFormat="1" applyFont="1" applyFill="1" applyBorder="1" applyAlignment="1">
      <alignment horizontal="center"/>
    </xf>
    <xf numFmtId="1" fontId="26" fillId="2" borderId="94" xfId="0" applyNumberFormat="1" applyFont="1" applyFill="1" applyBorder="1" applyAlignment="1">
      <alignment horizontal="center"/>
    </xf>
    <xf numFmtId="1" fontId="26" fillId="2" borderId="98" xfId="0" applyNumberFormat="1" applyFont="1" applyFill="1" applyBorder="1" applyAlignment="1">
      <alignment horizontal="center"/>
    </xf>
    <xf numFmtId="1" fontId="26" fillId="2" borderId="99" xfId="0" applyNumberFormat="1" applyFont="1" applyFill="1" applyBorder="1" applyAlignment="1">
      <alignment horizontal="center"/>
    </xf>
    <xf numFmtId="165" fontId="26" fillId="2" borderId="92" xfId="0" applyNumberFormat="1" applyFont="1" applyFill="1" applyBorder="1" applyAlignment="1">
      <alignment horizontal="center" wrapText="1"/>
    </xf>
    <xf numFmtId="0" fontId="0" fillId="0" borderId="93" xfId="0" applyBorder="1" applyAlignment="1">
      <alignment horizontal="center" wrapText="1"/>
    </xf>
    <xf numFmtId="165" fontId="26" fillId="2" borderId="88" xfId="0" applyNumberFormat="1" applyFont="1" applyFill="1" applyBorder="1" applyAlignment="1">
      <alignment horizontal="center" wrapText="1"/>
    </xf>
    <xf numFmtId="0" fontId="0" fillId="0" borderId="89" xfId="0" applyBorder="1" applyAlignment="1">
      <alignment horizontal="center" wrapText="1"/>
    </xf>
    <xf numFmtId="165" fontId="26" fillId="2" borderId="90" xfId="0" applyNumberFormat="1" applyFont="1" applyFill="1" applyBorder="1" applyAlignment="1">
      <alignment horizontal="center" wrapText="1"/>
    </xf>
    <xf numFmtId="0" fontId="0" fillId="0" borderId="91" xfId="0" applyBorder="1" applyAlignment="1">
      <alignment horizontal="center" wrapText="1"/>
    </xf>
    <xf numFmtId="0" fontId="49" fillId="0" borderId="0" xfId="0" applyFont="1" applyBorder="1" applyAlignment="1"/>
    <xf numFmtId="165" fontId="50" fillId="0" borderId="0" xfId="0" applyNumberFormat="1" applyFont="1" applyBorder="1" applyAlignment="1">
      <alignment horizontal="center"/>
    </xf>
    <xf numFmtId="3" fontId="27" fillId="2" borderId="49" xfId="0" applyNumberFormat="1" applyFont="1" applyFill="1" applyBorder="1" applyAlignment="1">
      <alignment horizontal="left" indent="5"/>
    </xf>
    <xf numFmtId="3" fontId="0" fillId="0" borderId="49" xfId="0" applyNumberFormat="1" applyBorder="1" applyAlignment="1">
      <alignment horizontal="left" indent="5"/>
    </xf>
    <xf numFmtId="3" fontId="8" fillId="2" borderId="8" xfId="0" applyNumberFormat="1" applyFont="1" applyFill="1" applyBorder="1" applyAlignment="1">
      <alignment horizontal="left"/>
    </xf>
    <xf numFmtId="3" fontId="0" fillId="0" borderId="7" xfId="0" applyNumberFormat="1" applyBorder="1" applyAlignment="1"/>
    <xf numFmtId="3" fontId="9" fillId="0" borderId="23" xfId="0" applyNumberFormat="1" applyFont="1" applyBorder="1" applyAlignment="1">
      <alignment wrapText="1"/>
    </xf>
    <xf numFmtId="3" fontId="0" fillId="0" borderId="23" xfId="0" applyNumberFormat="1" applyBorder="1" applyAlignment="1">
      <alignment wrapText="1"/>
    </xf>
    <xf numFmtId="3" fontId="9" fillId="0" borderId="23" xfId="0" applyNumberFormat="1" applyFont="1" applyBorder="1" applyAlignment="1"/>
    <xf numFmtId="3" fontId="0" fillId="0" borderId="23" xfId="0" applyNumberFormat="1" applyBorder="1" applyAlignment="1"/>
    <xf numFmtId="3" fontId="36" fillId="0" borderId="10" xfId="0" applyNumberFormat="1" applyFont="1" applyBorder="1" applyAlignment="1">
      <alignment horizontal="center"/>
    </xf>
    <xf numFmtId="3" fontId="36" fillId="0" borderId="0" xfId="0" applyNumberFormat="1" applyFont="1" applyBorder="1" applyAlignment="1">
      <alignment horizontal="center"/>
    </xf>
    <xf numFmtId="3" fontId="8" fillId="2" borderId="23" xfId="0" applyNumberFormat="1" applyFont="1" applyFill="1" applyBorder="1" applyAlignment="1">
      <alignment horizontal="left"/>
    </xf>
    <xf numFmtId="49" fontId="20" fillId="0" borderId="9" xfId="11" applyNumberFormat="1" applyFont="1" applyFill="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165" fontId="26" fillId="2" borderId="94" xfId="0" applyNumberFormat="1" applyFont="1" applyFill="1" applyBorder="1" applyAlignment="1">
      <alignment horizontal="center" wrapText="1"/>
    </xf>
    <xf numFmtId="0" fontId="0" fillId="0" borderId="95" xfId="0" applyBorder="1" applyAlignment="1">
      <alignment wrapText="1"/>
    </xf>
    <xf numFmtId="0" fontId="0" fillId="0" borderId="96" xfId="0" applyBorder="1" applyAlignment="1">
      <alignment wrapText="1"/>
    </xf>
    <xf numFmtId="3" fontId="2" fillId="0" borderId="0" xfId="0" applyNumberFormat="1" applyFont="1" applyAlignment="1">
      <alignment horizontal="left" wrapText="1"/>
    </xf>
    <xf numFmtId="165" fontId="26" fillId="2" borderId="77" xfId="0" applyNumberFormat="1" applyFont="1" applyFill="1" applyBorder="1" applyAlignment="1">
      <alignment horizontal="center" wrapText="1"/>
    </xf>
    <xf numFmtId="0" fontId="0" fillId="0" borderId="78" xfId="0" applyBorder="1" applyAlignment="1">
      <alignment wrapText="1"/>
    </xf>
    <xf numFmtId="0" fontId="0" fillId="0" borderId="3" xfId="0" applyBorder="1" applyAlignment="1">
      <alignment wrapText="1"/>
    </xf>
    <xf numFmtId="0" fontId="0" fillId="0" borderId="79" xfId="0" applyBorder="1" applyAlignment="1">
      <alignment wrapText="1"/>
    </xf>
    <xf numFmtId="0" fontId="0" fillId="0" borderId="80" xfId="0" applyBorder="1" applyAlignment="1">
      <alignment wrapText="1"/>
    </xf>
    <xf numFmtId="0" fontId="0" fillId="0" borderId="81" xfId="0" applyBorder="1" applyAlignment="1">
      <alignment wrapText="1"/>
    </xf>
    <xf numFmtId="1" fontId="26" fillId="2" borderId="82" xfId="0" applyNumberFormat="1" applyFont="1" applyFill="1" applyBorder="1" applyAlignment="1">
      <alignment horizontal="center" wrapText="1"/>
    </xf>
    <xf numFmtId="0" fontId="0" fillId="0" borderId="83" xfId="0" applyBorder="1" applyAlignment="1">
      <alignment horizontal="center" wrapText="1"/>
    </xf>
    <xf numFmtId="165" fontId="26" fillId="2" borderId="84" xfId="0" applyNumberFormat="1" applyFont="1" applyFill="1" applyBorder="1" applyAlignment="1">
      <alignment horizontal="center" wrapText="1"/>
    </xf>
    <xf numFmtId="0" fontId="0" fillId="0" borderId="85" xfId="0" applyBorder="1" applyAlignment="1">
      <alignment horizontal="center" wrapText="1"/>
    </xf>
    <xf numFmtId="1" fontId="26" fillId="2" borderId="22" xfId="0" applyNumberFormat="1" applyFont="1" applyFill="1" applyBorder="1" applyAlignment="1">
      <alignment horizontal="center" wrapText="1"/>
    </xf>
    <xf numFmtId="1" fontId="26" fillId="2" borderId="25" xfId="0" applyNumberFormat="1" applyFont="1" applyFill="1" applyBorder="1" applyAlignment="1">
      <alignment horizontal="center" wrapText="1"/>
    </xf>
    <xf numFmtId="1" fontId="26" fillId="2" borderId="28" xfId="0" applyNumberFormat="1" applyFont="1" applyFill="1" applyBorder="1" applyAlignment="1">
      <alignment horizontal="center" wrapText="1"/>
    </xf>
    <xf numFmtId="49" fontId="20" fillId="0" borderId="86" xfId="11" applyNumberFormat="1" applyFont="1" applyFill="1" applyBorder="1" applyAlignment="1">
      <alignment horizontal="center" vertical="center" wrapText="1"/>
    </xf>
    <xf numFmtId="49" fontId="20" fillId="0" borderId="87" xfId="11" applyNumberFormat="1" applyFont="1" applyFill="1" applyBorder="1" applyAlignment="1">
      <alignment horizontal="center" vertical="center" wrapText="1"/>
    </xf>
    <xf numFmtId="3" fontId="27" fillId="2" borderId="22" xfId="0" applyNumberFormat="1" applyFont="1" applyFill="1" applyBorder="1" applyAlignment="1">
      <alignment horizontal="left" indent="5"/>
    </xf>
    <xf numFmtId="3" fontId="0" fillId="0" borderId="28" xfId="0" applyNumberFormat="1" applyBorder="1" applyAlignment="1">
      <alignment horizontal="left" indent="5"/>
    </xf>
    <xf numFmtId="165" fontId="53" fillId="2" borderId="0" xfId="0" applyNumberFormat="1" applyFont="1" applyFill="1" applyAlignment="1"/>
    <xf numFmtId="165" fontId="54" fillId="2" borderId="0" xfId="0" applyNumberFormat="1" applyFont="1" applyFill="1" applyAlignment="1">
      <alignment horizontal="center"/>
    </xf>
    <xf numFmtId="0" fontId="55" fillId="0" borderId="0" xfId="0" applyFont="1" applyBorder="1" applyAlignment="1">
      <alignment horizontal="center"/>
    </xf>
    <xf numFmtId="165" fontId="23" fillId="2" borderId="9" xfId="0" applyNumberFormat="1" applyFont="1" applyFill="1" applyBorder="1" applyAlignment="1">
      <alignment horizontal="center" wrapText="1"/>
    </xf>
    <xf numFmtId="0" fontId="0" fillId="0" borderId="16" xfId="0" applyBorder="1" applyAlignment="1">
      <alignment wrapText="1"/>
    </xf>
    <xf numFmtId="0" fontId="0" fillId="0" borderId="8" xfId="0" applyBorder="1" applyAlignment="1">
      <alignment wrapText="1"/>
    </xf>
    <xf numFmtId="0" fontId="0" fillId="0" borderId="7" xfId="0" applyBorder="1" applyAlignment="1">
      <alignment wrapText="1"/>
    </xf>
    <xf numFmtId="165" fontId="23" fillId="0" borderId="9" xfId="0" applyNumberFormat="1" applyFont="1" applyFill="1" applyBorder="1" applyAlignment="1">
      <alignment horizontal="center" wrapText="1"/>
    </xf>
    <xf numFmtId="0" fontId="0" fillId="0" borderId="16" xfId="0" applyFill="1" applyBorder="1" applyAlignment="1">
      <alignment wrapText="1"/>
    </xf>
    <xf numFmtId="0" fontId="0" fillId="0" borderId="8" xfId="0" applyFill="1" applyBorder="1" applyAlignment="1">
      <alignment wrapText="1"/>
    </xf>
    <xf numFmtId="0" fontId="0" fillId="0" borderId="7" xfId="0" applyFill="1" applyBorder="1" applyAlignment="1">
      <alignment wrapText="1"/>
    </xf>
    <xf numFmtId="165" fontId="23" fillId="2" borderId="18" xfId="0" applyNumberFormat="1" applyFont="1" applyFill="1" applyBorder="1" applyAlignment="1">
      <alignment wrapText="1"/>
    </xf>
    <xf numFmtId="0" fontId="0" fillId="0" borderId="2" xfId="0" applyBorder="1" applyAlignment="1">
      <alignment wrapText="1"/>
    </xf>
    <xf numFmtId="0" fontId="0" fillId="0" borderId="19" xfId="0" applyBorder="1" applyAlignment="1">
      <alignment wrapText="1"/>
    </xf>
    <xf numFmtId="165" fontId="53" fillId="2" borderId="0" xfId="0" applyNumberFormat="1" applyFont="1" applyFill="1" applyAlignment="1">
      <alignment horizontal="center"/>
    </xf>
    <xf numFmtId="3" fontId="9" fillId="0" borderId="0" xfId="0" applyNumberFormat="1" applyFont="1" applyAlignment="1">
      <alignment wrapText="1"/>
    </xf>
    <xf numFmtId="0" fontId="15" fillId="0" borderId="0" xfId="0" applyFont="1" applyAlignment="1">
      <alignment wrapText="1"/>
    </xf>
    <xf numFmtId="165" fontId="9" fillId="2" borderId="33" xfId="0" applyNumberFormat="1" applyFont="1" applyFill="1" applyBorder="1" applyAlignment="1">
      <alignment horizontal="left" indent="2"/>
    </xf>
    <xf numFmtId="0" fontId="33" fillId="0" borderId="68" xfId="0" applyFont="1" applyBorder="1" applyAlignment="1">
      <alignment horizontal="left" indent="2"/>
    </xf>
    <xf numFmtId="0" fontId="33" fillId="0" borderId="76" xfId="0" applyFont="1" applyBorder="1" applyAlignment="1">
      <alignment horizontal="left" indent="2"/>
    </xf>
    <xf numFmtId="165" fontId="8" fillId="2" borderId="33" xfId="0" applyNumberFormat="1" applyFont="1" applyFill="1" applyBorder="1" applyAlignment="1">
      <alignment horizontal="left" indent="2"/>
    </xf>
    <xf numFmtId="0" fontId="0" fillId="0" borderId="68" xfId="0" applyBorder="1" applyAlignment="1">
      <alignment horizontal="left" indent="2"/>
    </xf>
    <xf numFmtId="0" fontId="0" fillId="0" borderId="76" xfId="0" applyBorder="1" applyAlignment="1">
      <alignment horizontal="left" indent="2"/>
    </xf>
    <xf numFmtId="165" fontId="26" fillId="0" borderId="65" xfId="0" applyNumberFormat="1" applyFont="1" applyFill="1" applyBorder="1" applyAlignment="1">
      <alignment horizontal="left" indent="2"/>
    </xf>
    <xf numFmtId="0" fontId="44" fillId="0" borderId="66" xfId="0" applyFont="1" applyBorder="1" applyAlignment="1">
      <alignment horizontal="left" indent="2"/>
    </xf>
    <xf numFmtId="0" fontId="44" fillId="0" borderId="67" xfId="0" applyFont="1" applyBorder="1" applyAlignment="1">
      <alignment horizontal="left" indent="2"/>
    </xf>
    <xf numFmtId="165" fontId="26" fillId="2" borderId="33" xfId="0" applyNumberFormat="1" applyFont="1" applyFill="1" applyBorder="1" applyAlignment="1">
      <alignment horizontal="left" indent="3"/>
    </xf>
    <xf numFmtId="0" fontId="0" fillId="0" borderId="68" xfId="0" applyBorder="1" applyAlignment="1">
      <alignment horizontal="left" indent="3"/>
    </xf>
    <xf numFmtId="0" fontId="0" fillId="0" borderId="76" xfId="0" applyBorder="1" applyAlignment="1">
      <alignment horizontal="left" indent="3"/>
    </xf>
    <xf numFmtId="165" fontId="8" fillId="0" borderId="33" xfId="0" applyNumberFormat="1" applyFont="1" applyFill="1" applyBorder="1" applyAlignment="1">
      <alignment horizontal="left" indent="2"/>
    </xf>
    <xf numFmtId="165" fontId="26" fillId="2" borderId="22" xfId="0" applyNumberFormat="1" applyFont="1" applyFill="1" applyBorder="1" applyAlignment="1">
      <alignment horizontal="center"/>
    </xf>
    <xf numFmtId="165" fontId="26" fillId="2" borderId="28" xfId="0" applyNumberFormat="1" applyFont="1" applyFill="1" applyBorder="1" applyAlignment="1">
      <alignment horizontal="center"/>
    </xf>
    <xf numFmtId="0" fontId="20" fillId="0" borderId="22" xfId="0" applyFont="1" applyBorder="1" applyAlignment="1">
      <alignment horizontal="center"/>
    </xf>
    <xf numFmtId="0" fontId="20" fillId="0" borderId="28" xfId="0" applyFont="1" applyBorder="1" applyAlignment="1">
      <alignment horizontal="center"/>
    </xf>
    <xf numFmtId="165" fontId="26" fillId="2" borderId="22" xfId="0" applyNumberFormat="1" applyFont="1" applyFill="1" applyBorder="1" applyAlignment="1">
      <alignment horizontal="center" wrapText="1"/>
    </xf>
    <xf numFmtId="0" fontId="0" fillId="0" borderId="25" xfId="0" applyBorder="1" applyAlignment="1">
      <alignment horizontal="center" wrapText="1"/>
    </xf>
    <xf numFmtId="165" fontId="8" fillId="2" borderId="70" xfId="0" applyNumberFormat="1" applyFont="1" applyFill="1" applyBorder="1" applyAlignment="1">
      <alignment horizontal="left" indent="1"/>
    </xf>
    <xf numFmtId="0" fontId="0" fillId="0" borderId="102" xfId="0" applyBorder="1" applyAlignment="1">
      <alignment horizontal="left" indent="1"/>
    </xf>
    <xf numFmtId="0" fontId="0" fillId="0" borderId="60" xfId="0" applyBorder="1" applyAlignment="1">
      <alignment horizontal="left" indent="1"/>
    </xf>
    <xf numFmtId="165" fontId="8" fillId="2" borderId="33" xfId="0" applyNumberFormat="1" applyFont="1" applyFill="1" applyBorder="1" applyAlignment="1">
      <alignment horizontal="left" indent="1"/>
    </xf>
    <xf numFmtId="0" fontId="0" fillId="0" borderId="68" xfId="0" applyBorder="1" applyAlignment="1">
      <alignment horizontal="left" indent="1"/>
    </xf>
    <xf numFmtId="0" fontId="0" fillId="0" borderId="76" xfId="0" applyBorder="1" applyAlignment="1">
      <alignment horizontal="left" indent="1"/>
    </xf>
    <xf numFmtId="3" fontId="46" fillId="0" borderId="0" xfId="0" applyNumberFormat="1" applyFont="1" applyBorder="1" applyAlignment="1"/>
    <xf numFmtId="165" fontId="46" fillId="0" borderId="0" xfId="0" applyNumberFormat="1" applyFont="1" applyBorder="1" applyAlignment="1">
      <alignment horizontal="center"/>
    </xf>
    <xf numFmtId="165" fontId="45" fillId="0" borderId="0" xfId="0" applyNumberFormat="1" applyFont="1" applyBorder="1" applyAlignment="1">
      <alignment horizontal="center"/>
    </xf>
    <xf numFmtId="0" fontId="48" fillId="0" borderId="0" xfId="0" applyFont="1" applyBorder="1" applyAlignment="1"/>
    <xf numFmtId="165" fontId="8" fillId="2" borderId="9" xfId="0" applyNumberFormat="1" applyFont="1" applyFill="1" applyBorder="1" applyAlignment="1"/>
    <xf numFmtId="165" fontId="8" fillId="2" borderId="43" xfId="0" applyNumberFormat="1" applyFont="1" applyFill="1" applyBorder="1" applyAlignment="1">
      <alignment horizontal="left" indent="1"/>
    </xf>
    <xf numFmtId="0" fontId="0" fillId="0" borderId="62" xfId="0" applyBorder="1" applyAlignment="1">
      <alignment horizontal="left" indent="1"/>
    </xf>
    <xf numFmtId="0" fontId="0" fillId="0" borderId="63" xfId="0" applyBorder="1" applyAlignment="1">
      <alignment horizontal="left" indent="1"/>
    </xf>
    <xf numFmtId="165" fontId="8" fillId="2" borderId="29" xfId="0" applyNumberFormat="1" applyFont="1" applyFill="1" applyBorder="1" applyAlignment="1">
      <alignment horizontal="left" indent="2"/>
    </xf>
    <xf numFmtId="0" fontId="0" fillId="0" borderId="100" xfId="0" applyBorder="1" applyAlignment="1">
      <alignment horizontal="left" indent="2"/>
    </xf>
    <xf numFmtId="0" fontId="0" fillId="0" borderId="101" xfId="0" applyBorder="1" applyAlignment="1">
      <alignment horizontal="left" indent="2"/>
    </xf>
    <xf numFmtId="3" fontId="16" fillId="0" borderId="0" xfId="10" applyNumberFormat="1" applyFont="1" applyAlignment="1"/>
    <xf numFmtId="0" fontId="0" fillId="0" borderId="0" xfId="0" applyAlignment="1"/>
    <xf numFmtId="166" fontId="16" fillId="0" borderId="0" xfId="10" applyNumberFormat="1" applyFont="1" applyAlignment="1">
      <alignment horizontal="center"/>
    </xf>
    <xf numFmtId="0" fontId="0" fillId="0" borderId="0" xfId="0" applyAlignment="1">
      <alignment horizontal="center"/>
    </xf>
    <xf numFmtId="0" fontId="0" fillId="0" borderId="0" xfId="0" applyBorder="1" applyAlignment="1">
      <alignment horizontal="center"/>
    </xf>
    <xf numFmtId="166" fontId="7" fillId="0" borderId="0" xfId="10" applyNumberFormat="1" applyFont="1" applyAlignment="1">
      <alignment horizontal="center"/>
    </xf>
    <xf numFmtId="167" fontId="59" fillId="4" borderId="10" xfId="1" applyNumberFormat="1" applyFont="1" applyFill="1" applyBorder="1" applyAlignment="1">
      <alignment horizontal="center" vertical="top" wrapText="1"/>
    </xf>
    <xf numFmtId="0" fontId="0" fillId="0" borderId="6" xfId="0" applyBorder="1" applyAlignment="1">
      <alignment horizontal="center" vertical="top" wrapText="1"/>
    </xf>
    <xf numFmtId="167" fontId="59" fillId="4" borderId="16" xfId="1" applyNumberFormat="1" applyFont="1" applyFill="1" applyBorder="1" applyAlignment="1">
      <alignment horizontal="center" vertical="top" wrapText="1"/>
    </xf>
    <xf numFmtId="0" fontId="0" fillId="0" borderId="7" xfId="0" applyBorder="1" applyAlignment="1">
      <alignment horizontal="center" vertical="top" wrapText="1"/>
    </xf>
    <xf numFmtId="0" fontId="59" fillId="4" borderId="9" xfId="10" applyNumberFormat="1" applyFont="1" applyFill="1" applyBorder="1" applyAlignment="1" applyProtection="1"/>
    <xf numFmtId="0" fontId="59" fillId="4" borderId="10" xfId="10" applyNumberFormat="1" applyFont="1" applyFill="1" applyBorder="1" applyAlignment="1" applyProtection="1"/>
    <xf numFmtId="0" fontId="59" fillId="4" borderId="8" xfId="10" applyNumberFormat="1" applyFont="1" applyFill="1" applyBorder="1" applyAlignment="1" applyProtection="1"/>
    <xf numFmtId="0" fontId="59" fillId="4" borderId="6" xfId="10" applyNumberFormat="1" applyFont="1" applyFill="1" applyBorder="1" applyAlignment="1" applyProtection="1"/>
    <xf numFmtId="166" fontId="9" fillId="3" borderId="0" xfId="0" applyNumberFormat="1" applyFont="1" applyFill="1" applyBorder="1" applyAlignment="1">
      <alignment vertical="top" wrapText="1"/>
    </xf>
    <xf numFmtId="0" fontId="19" fillId="3" borderId="0" xfId="0" applyFont="1" applyFill="1" applyBorder="1" applyAlignment="1">
      <alignment vertical="top" wrapText="1"/>
    </xf>
    <xf numFmtId="166" fontId="63" fillId="3" borderId="0" xfId="0" applyNumberFormat="1" applyFont="1" applyFill="1" applyBorder="1" applyAlignment="1">
      <alignment horizontal="center"/>
    </xf>
    <xf numFmtId="0" fontId="9" fillId="3" borderId="0" xfId="0" applyFont="1" applyFill="1" applyBorder="1" applyAlignment="1">
      <alignment vertical="top" wrapText="1"/>
    </xf>
    <xf numFmtId="0" fontId="0" fillId="3" borderId="0" xfId="0" applyFill="1" applyBorder="1" applyAlignment="1">
      <alignment vertical="top" wrapText="1"/>
    </xf>
    <xf numFmtId="0" fontId="60" fillId="0" borderId="22" xfId="10" applyFont="1" applyFill="1" applyBorder="1" applyAlignment="1">
      <alignment horizontal="left" vertical="center"/>
    </xf>
    <xf numFmtId="0" fontId="0" fillId="0" borderId="25" xfId="0" applyBorder="1" applyAlignment="1">
      <alignment horizontal="left" vertical="center"/>
    </xf>
    <xf numFmtId="166" fontId="9" fillId="3" borderId="0" xfId="0" applyNumberFormat="1" applyFont="1" applyFill="1" applyBorder="1" applyAlignment="1">
      <alignment horizontal="left" wrapText="1"/>
    </xf>
    <xf numFmtId="0" fontId="19" fillId="3" borderId="0" xfId="0" applyFont="1" applyFill="1" applyBorder="1" applyAlignment="1">
      <alignment wrapText="1"/>
    </xf>
    <xf numFmtId="167" fontId="59" fillId="4" borderId="9" xfId="1" applyNumberFormat="1" applyFont="1" applyFill="1" applyBorder="1" applyAlignment="1">
      <alignment horizontal="center" vertical="top" wrapText="1"/>
    </xf>
    <xf numFmtId="0" fontId="0" fillId="0" borderId="8" xfId="0" applyBorder="1" applyAlignment="1">
      <alignment horizontal="center" vertical="top" wrapText="1"/>
    </xf>
    <xf numFmtId="0" fontId="62" fillId="0" borderId="10" xfId="10" applyNumberFormat="1" applyFont="1" applyFill="1" applyBorder="1" applyAlignment="1" applyProtection="1">
      <alignment horizontal="center"/>
    </xf>
    <xf numFmtId="0" fontId="36" fillId="0" borderId="10" xfId="0" applyFont="1" applyBorder="1" applyAlignment="1">
      <alignment horizontal="center"/>
    </xf>
    <xf numFmtId="0" fontId="60" fillId="0" borderId="22" xfId="10" applyFont="1" applyFill="1" applyBorder="1" applyAlignment="1">
      <alignment vertical="center"/>
    </xf>
    <xf numFmtId="0" fontId="0" fillId="0" borderId="25" xfId="0" applyBorder="1" applyAlignment="1">
      <alignment vertical="center"/>
    </xf>
    <xf numFmtId="166" fontId="24" fillId="0" borderId="0" xfId="10" applyNumberFormat="1" applyFont="1" applyAlignment="1">
      <alignment horizontal="center"/>
    </xf>
    <xf numFmtId="166" fontId="2" fillId="0" borderId="0" xfId="10" applyNumberFormat="1" applyFont="1" applyAlignment="1">
      <alignment horizontal="center"/>
    </xf>
    <xf numFmtId="0" fontId="0" fillId="0" borderId="0" xfId="0" applyBorder="1" applyAlignment="1">
      <alignment wrapText="1"/>
    </xf>
    <xf numFmtId="0" fontId="62" fillId="0" borderId="0" xfId="10" applyNumberFormat="1" applyFont="1" applyFill="1" applyBorder="1" applyAlignment="1" applyProtection="1">
      <alignment horizontal="center"/>
    </xf>
    <xf numFmtId="167" fontId="62" fillId="0" borderId="0" xfId="1" applyNumberFormat="1" applyFont="1" applyFill="1" applyBorder="1" applyAlignment="1" applyProtection="1">
      <alignment horizontal="center"/>
    </xf>
    <xf numFmtId="0" fontId="0" fillId="0" borderId="0" xfId="0" applyAlignment="1">
      <alignment vertical="top" wrapText="1"/>
    </xf>
    <xf numFmtId="0" fontId="61" fillId="0" borderId="22" xfId="10" applyFont="1" applyFill="1" applyBorder="1" applyAlignment="1">
      <alignment vertical="center"/>
    </xf>
    <xf numFmtId="0" fontId="0" fillId="0" borderId="25" xfId="0" applyBorder="1" applyAlignment="1"/>
    <xf numFmtId="0" fontId="19" fillId="0" borderId="0" xfId="0" applyFont="1" applyBorder="1" applyAlignment="1">
      <alignment vertical="top" wrapText="1"/>
    </xf>
    <xf numFmtId="0" fontId="19" fillId="0" borderId="0" xfId="0" applyFont="1" applyBorder="1" applyAlignment="1">
      <alignment horizontal="center"/>
    </xf>
    <xf numFmtId="0" fontId="19" fillId="0" borderId="0" xfId="0" applyFont="1" applyBorder="1" applyAlignment="1">
      <alignment wrapText="1"/>
    </xf>
    <xf numFmtId="0" fontId="0" fillId="0" borderId="0" xfId="0" applyBorder="1" applyAlignment="1">
      <alignment vertical="top" wrapText="1"/>
    </xf>
    <xf numFmtId="0" fontId="0" fillId="0" borderId="0" xfId="0" applyBorder="1"/>
    <xf numFmtId="0" fontId="67" fillId="3" borderId="0" xfId="0" applyFont="1" applyFill="1" applyBorder="1" applyAlignment="1">
      <alignment horizontal="center" wrapText="1"/>
    </xf>
    <xf numFmtId="0" fontId="66" fillId="0" borderId="48" xfId="0" applyFont="1" applyFill="1" applyBorder="1" applyAlignment="1">
      <alignment horizontal="center" vertical="center" wrapText="1"/>
    </xf>
    <xf numFmtId="0" fontId="34" fillId="0" borderId="5" xfId="0" applyFont="1" applyBorder="1" applyAlignment="1">
      <alignment wrapText="1"/>
    </xf>
    <xf numFmtId="0" fontId="16" fillId="0" borderId="0" xfId="0" applyFont="1" applyBorder="1" applyAlignment="1"/>
    <xf numFmtId="0" fontId="40" fillId="0" borderId="0" xfId="0" applyFont="1" applyFill="1" applyBorder="1" applyAlignment="1">
      <alignment horizontal="center"/>
    </xf>
    <xf numFmtId="0" fontId="68" fillId="0" borderId="0" xfId="0" applyFont="1" applyBorder="1" applyAlignment="1">
      <alignment horizontal="center"/>
    </xf>
    <xf numFmtId="0" fontId="29" fillId="0" borderId="0" xfId="0" applyFont="1" applyBorder="1" applyAlignment="1">
      <alignment horizontal="left"/>
    </xf>
    <xf numFmtId="0" fontId="46" fillId="0" borderId="0" xfId="9" applyFont="1" applyAlignment="1">
      <alignment horizontal="center"/>
    </xf>
    <xf numFmtId="0" fontId="45" fillId="0" borderId="0" xfId="9" applyFont="1" applyAlignment="1">
      <alignment horizontal="center"/>
    </xf>
    <xf numFmtId="0" fontId="70" fillId="0" borderId="0" xfId="9" applyFont="1" applyAlignment="1">
      <alignment wrapText="1"/>
    </xf>
    <xf numFmtId="0" fontId="70" fillId="0" borderId="0" xfId="9" applyFont="1" applyFill="1" applyBorder="1" applyAlignment="1"/>
    <xf numFmtId="0" fontId="20" fillId="0" borderId="9" xfId="9" applyFont="1" applyBorder="1" applyAlignment="1">
      <alignment horizontal="center"/>
    </xf>
    <xf numFmtId="0" fontId="20" fillId="0" borderId="10" xfId="9" applyFont="1" applyBorder="1" applyAlignment="1">
      <alignment horizontal="center"/>
    </xf>
    <xf numFmtId="0" fontId="20" fillId="0" borderId="16" xfId="9" applyFont="1" applyBorder="1" applyAlignment="1">
      <alignment horizontal="center"/>
    </xf>
    <xf numFmtId="0" fontId="20" fillId="0" borderId="8" xfId="9" applyFont="1" applyBorder="1" applyAlignment="1">
      <alignment horizontal="center"/>
    </xf>
    <xf numFmtId="0" fontId="20" fillId="0" borderId="6" xfId="9" applyFont="1" applyBorder="1" applyAlignment="1">
      <alignment horizontal="center"/>
    </xf>
    <xf numFmtId="0" fontId="20" fillId="0" borderId="7" xfId="9" applyFont="1" applyBorder="1" applyAlignment="1">
      <alignment horizontal="center"/>
    </xf>
  </cellXfs>
  <cellStyles count="15">
    <cellStyle name="Comma" xfId="1" builtinId="3"/>
    <cellStyle name="Comma0" xfId="2"/>
    <cellStyle name="Currency" xfId="3" builtinId="4"/>
    <cellStyle name="Currency0" xfId="4"/>
    <cellStyle name="Date" xfId="5"/>
    <cellStyle name="Fixed" xfId="6"/>
    <cellStyle name="Heading 1" xfId="7" builtinId="16" customBuiltin="1"/>
    <cellStyle name="Heading 2" xfId="8" builtinId="17" customBuiltin="1"/>
    <cellStyle name="Normal" xfId="0" builtinId="0"/>
    <cellStyle name="Normal_FY08.JPATS.Dec06" xfId="9"/>
    <cellStyle name="Normal_FY2009 Cost Mod Prototype - Update 03-05-07" xfId="10"/>
    <cellStyle name="Normal_Rsrcs_X_ DOJ Goal  Obj" xfId="11"/>
    <cellStyle name="Percent" xfId="12" builtinId="5"/>
    <cellStyle name="Style 1" xfId="13"/>
    <cellStyle name="Total" xfId="14"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600075</xdr:colOff>
      <xdr:row>4</xdr:row>
      <xdr:rowOff>0</xdr:rowOff>
    </xdr:from>
    <xdr:to>
      <xdr:col>9</xdr:col>
      <xdr:colOff>523875</xdr:colOff>
      <xdr:row>30</xdr:row>
      <xdr:rowOff>19050</xdr:rowOff>
    </xdr:to>
    <xdr:pic>
      <xdr:nvPicPr>
        <xdr:cNvPr id="22539" name="Picture 3" descr="Newest Org Chart"/>
        <xdr:cNvPicPr>
          <a:picLocks noChangeAspect="1" noChangeArrowheads="1"/>
        </xdr:cNvPicPr>
      </xdr:nvPicPr>
      <xdr:blipFill>
        <a:blip xmlns:r="http://schemas.openxmlformats.org/officeDocument/2006/relationships" r:embed="rId1" cstate="print"/>
        <a:srcRect/>
        <a:stretch>
          <a:fillRect/>
        </a:stretch>
      </xdr:blipFill>
      <xdr:spPr bwMode="auto">
        <a:xfrm>
          <a:off x="600075" y="838200"/>
          <a:ext cx="6524625" cy="49720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udget_Staff/napostolides/FY06%20Formulation/05%20OMB%20Budget%20-%20char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udget/FY07%20Budget/Presidents%20Budget/December%20update/FY08.JPATS.Dec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mgreen/Local%20Settings/Temporary%20Internet%20Files/OLK4/2007%20Perf%20Budget%20OMB%20Exhibits%20Template%20REV%2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 Sum of Req  "/>
      <sheetName val="(E) Res by Goal_Obj"/>
      <sheetName val="(G) 2006 XWalk"/>
      <sheetName val="(H) 2007 XWalk"/>
      <sheetName val="(I) Reimb Resources"/>
      <sheetName val="(J) Perm Positions"/>
      <sheetName val="(K) Summ Atty Agt"/>
      <sheetName val="(O) Sum by OC"/>
      <sheetName val="(V) Aircraft"/>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A) Org Chart"/>
      <sheetName val="(B) Approp Lang"/>
      <sheetName val="(C) Sum of Req "/>
      <sheetName val="(D) Increases Offsets"/>
      <sheetName val="(F) ATB Justification"/>
      <sheetName val="(G) 2005 XWalk"/>
      <sheetName val="(H) 2006 XWalk"/>
      <sheetName val="(I) Reimb Resources"/>
      <sheetName val="(J) Perm Positions"/>
      <sheetName val="(K) Summ Atty Agt"/>
      <sheetName val="(L) Modular Costs"/>
      <sheetName val="(M) Financial Analysis"/>
      <sheetName val="(N) Sum by Grade"/>
      <sheetName val="(O) Sum by OC"/>
      <sheetName val="(P-1) Outyrs"/>
      <sheetName val="(P-2) Outlays"/>
      <sheetName val="(Q) Cong Reports"/>
      <sheetName val="(R) PART"/>
      <sheetName val="(S) Overseas Employees"/>
      <sheetName val="(T) ITIP "/>
      <sheetName val="(U) FTE 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C4"/>
  <sheetViews>
    <sheetView tabSelected="1" view="pageBreakPreview" zoomScale="85" zoomScaleNormal="100" zoomScaleSheetLayoutView="85" zoomScalePageLayoutView="75" workbookViewId="0">
      <selection activeCell="A35" sqref="A35"/>
    </sheetView>
  </sheetViews>
  <sheetFormatPr defaultRowHeight="15"/>
  <cols>
    <col min="2" max="2" width="7" customWidth="1"/>
    <col min="3" max="3" width="7.77734375" customWidth="1"/>
  </cols>
  <sheetData>
    <row r="1" spans="1:3" ht="20.25">
      <c r="A1" s="573" t="s">
        <v>392</v>
      </c>
    </row>
    <row r="2" spans="1:3">
      <c r="A2" t="s">
        <v>348</v>
      </c>
    </row>
    <row r="4" spans="1:3" ht="15.75">
      <c r="C4" s="580"/>
    </row>
  </sheetData>
  <phoneticPr fontId="34" type="noConversion"/>
  <pageMargins left="0.75" right="0.75" top="1" bottom="1" header="0.5" footer="0.5"/>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5">
    <pageSetUpPr fitToPage="1"/>
  </sheetPr>
  <dimension ref="A1:R60"/>
  <sheetViews>
    <sheetView topLeftCell="B15" zoomScaleNormal="100" zoomScaleSheetLayoutView="75" workbookViewId="0">
      <selection activeCell="C47" sqref="C47"/>
    </sheetView>
  </sheetViews>
  <sheetFormatPr defaultRowHeight="12.75"/>
  <cols>
    <col min="1" max="1" width="10.6640625" style="188" customWidth="1"/>
    <col min="2" max="2" width="38" style="188" customWidth="1"/>
    <col min="3" max="8" width="9.88671875" style="193" customWidth="1"/>
    <col min="9" max="9" width="0.44140625" style="257" customWidth="1"/>
    <col min="10" max="16384" width="8.88671875" style="188"/>
  </cols>
  <sheetData>
    <row r="1" spans="1:10" ht="15.75">
      <c r="A1" s="794" t="s">
        <v>103</v>
      </c>
      <c r="B1" s="795"/>
      <c r="C1" s="795"/>
      <c r="D1" s="795"/>
      <c r="E1" s="795"/>
      <c r="F1" s="795"/>
      <c r="G1" s="795"/>
      <c r="H1" s="795"/>
      <c r="I1" s="237" t="s">
        <v>93</v>
      </c>
      <c r="J1" s="191"/>
    </row>
    <row r="2" spans="1:10" ht="15.75">
      <c r="A2" s="189"/>
      <c r="B2" s="190"/>
      <c r="C2" s="191"/>
      <c r="D2" s="191"/>
      <c r="E2" s="191"/>
      <c r="F2" s="191"/>
      <c r="G2" s="191"/>
      <c r="H2" s="191"/>
      <c r="I2" s="237" t="s">
        <v>93</v>
      </c>
      <c r="J2" s="191"/>
    </row>
    <row r="3" spans="1:10" ht="15.75">
      <c r="A3" s="823" t="s">
        <v>104</v>
      </c>
      <c r="B3" s="797"/>
      <c r="C3" s="797"/>
      <c r="D3" s="797"/>
      <c r="E3" s="797"/>
      <c r="F3" s="797"/>
      <c r="G3" s="797"/>
      <c r="H3" s="797"/>
      <c r="I3" s="237" t="s">
        <v>93</v>
      </c>
      <c r="J3" s="238"/>
    </row>
    <row r="4" spans="1:10" ht="15.75">
      <c r="A4" s="823" t="s">
        <v>95</v>
      </c>
      <c r="B4" s="798"/>
      <c r="C4" s="798"/>
      <c r="D4" s="798"/>
      <c r="E4" s="798"/>
      <c r="F4" s="798"/>
      <c r="G4" s="798"/>
      <c r="H4" s="798"/>
      <c r="I4" s="237" t="s">
        <v>93</v>
      </c>
      <c r="J4" s="238"/>
    </row>
    <row r="5" spans="1:10" ht="15.75">
      <c r="A5" s="824" t="s">
        <v>72</v>
      </c>
      <c r="B5" s="797"/>
      <c r="C5" s="797"/>
      <c r="D5" s="797"/>
      <c r="E5" s="797"/>
      <c r="F5" s="797"/>
      <c r="G5" s="797"/>
      <c r="H5" s="797"/>
      <c r="I5" s="237" t="s">
        <v>93</v>
      </c>
      <c r="J5" s="238"/>
    </row>
    <row r="6" spans="1:10" ht="15.75">
      <c r="A6" s="191"/>
      <c r="B6" s="191"/>
      <c r="C6" s="191"/>
      <c r="D6" s="191"/>
      <c r="E6" s="191"/>
      <c r="F6" s="191"/>
      <c r="G6" s="191"/>
      <c r="H6" s="191"/>
      <c r="I6" s="237" t="s">
        <v>93</v>
      </c>
    </row>
    <row r="7" spans="1:10">
      <c r="A7" s="192"/>
      <c r="E7" s="192"/>
      <c r="I7" s="237" t="s">
        <v>93</v>
      </c>
    </row>
    <row r="8" spans="1:10">
      <c r="A8" s="194" t="s">
        <v>105</v>
      </c>
      <c r="E8" s="192"/>
      <c r="I8" s="237" t="s">
        <v>93</v>
      </c>
    </row>
    <row r="9" spans="1:10">
      <c r="A9" s="194" t="s">
        <v>106</v>
      </c>
      <c r="B9" s="195" t="s">
        <v>197</v>
      </c>
      <c r="I9" s="237" t="s">
        <v>93</v>
      </c>
    </row>
    <row r="10" spans="1:10">
      <c r="A10" s="194" t="s">
        <v>108</v>
      </c>
      <c r="B10" s="195" t="s">
        <v>198</v>
      </c>
      <c r="I10" s="237" t="s">
        <v>93</v>
      </c>
    </row>
    <row r="11" spans="1:10">
      <c r="A11" s="194"/>
      <c r="B11" s="195"/>
      <c r="I11" s="237" t="s">
        <v>93</v>
      </c>
    </row>
    <row r="12" spans="1:10" ht="12.75" customHeight="1">
      <c r="A12" s="804" t="s">
        <v>110</v>
      </c>
      <c r="B12" s="805"/>
      <c r="C12" s="817" t="s">
        <v>199</v>
      </c>
      <c r="D12" s="800" t="s">
        <v>200</v>
      </c>
      <c r="E12" s="800" t="s">
        <v>113</v>
      </c>
      <c r="F12" s="800" t="s">
        <v>114</v>
      </c>
      <c r="G12" s="800" t="s">
        <v>115</v>
      </c>
      <c r="H12" s="802" t="s">
        <v>201</v>
      </c>
      <c r="I12" s="237" t="s">
        <v>93</v>
      </c>
    </row>
    <row r="13" spans="1:10" ht="12.75" customHeight="1">
      <c r="A13" s="806"/>
      <c r="B13" s="807"/>
      <c r="C13" s="818"/>
      <c r="D13" s="801"/>
      <c r="E13" s="801"/>
      <c r="F13" s="801"/>
      <c r="G13" s="801"/>
      <c r="H13" s="803"/>
      <c r="I13" s="237" t="s">
        <v>93</v>
      </c>
    </row>
    <row r="14" spans="1:10" ht="15">
      <c r="A14" s="821" t="s">
        <v>118</v>
      </c>
      <c r="B14" s="822"/>
      <c r="C14" s="199"/>
      <c r="D14" s="199"/>
      <c r="E14" s="199"/>
      <c r="F14" s="199"/>
      <c r="G14" s="199"/>
      <c r="H14" s="200"/>
      <c r="I14" s="237" t="s">
        <v>93</v>
      </c>
    </row>
    <row r="15" spans="1:10">
      <c r="A15" s="240" t="s">
        <v>119</v>
      </c>
      <c r="B15" s="202" t="s">
        <v>120</v>
      </c>
      <c r="C15" s="203"/>
      <c r="D15" s="203"/>
      <c r="E15" s="203"/>
      <c r="F15" s="203"/>
      <c r="G15" s="203"/>
      <c r="H15" s="204"/>
      <c r="I15" s="237" t="s">
        <v>93</v>
      </c>
    </row>
    <row r="16" spans="1:10">
      <c r="A16" s="241" t="s">
        <v>121</v>
      </c>
      <c r="B16" s="206" t="s">
        <v>202</v>
      </c>
      <c r="C16" s="207"/>
      <c r="D16" s="207"/>
      <c r="E16" s="207"/>
      <c r="F16" s="207"/>
      <c r="G16" s="207"/>
      <c r="H16" s="208"/>
      <c r="I16" s="237" t="s">
        <v>93</v>
      </c>
    </row>
    <row r="17" spans="1:9">
      <c r="A17" s="241" t="s">
        <v>121</v>
      </c>
      <c r="B17" s="206" t="s">
        <v>125</v>
      </c>
      <c r="C17" s="207"/>
      <c r="D17" s="207"/>
      <c r="E17" s="207"/>
      <c r="F17" s="207"/>
      <c r="G17" s="207"/>
      <c r="H17" s="208"/>
      <c r="I17" s="237" t="s">
        <v>93</v>
      </c>
    </row>
    <row r="18" spans="1:9">
      <c r="A18" s="241" t="s">
        <v>128</v>
      </c>
      <c r="B18" s="206" t="s">
        <v>127</v>
      </c>
      <c r="C18" s="207"/>
      <c r="D18" s="207"/>
      <c r="E18" s="207"/>
      <c r="F18" s="207"/>
      <c r="G18" s="207"/>
      <c r="H18" s="208"/>
      <c r="I18" s="237" t="s">
        <v>93</v>
      </c>
    </row>
    <row r="19" spans="1:9">
      <c r="A19" s="241" t="s">
        <v>128</v>
      </c>
      <c r="B19" s="206" t="s">
        <v>203</v>
      </c>
      <c r="C19" s="207"/>
      <c r="D19" s="207"/>
      <c r="E19" s="207"/>
      <c r="F19" s="207"/>
      <c r="G19" s="207"/>
      <c r="H19" s="208"/>
      <c r="I19" s="237" t="s">
        <v>93</v>
      </c>
    </row>
    <row r="20" spans="1:9" ht="15">
      <c r="A20" s="821" t="s">
        <v>132</v>
      </c>
      <c r="B20" s="822"/>
      <c r="C20" s="199"/>
      <c r="D20" s="199"/>
      <c r="E20" s="199"/>
      <c r="F20" s="199"/>
      <c r="G20" s="199"/>
      <c r="H20" s="200"/>
      <c r="I20" s="237" t="s">
        <v>93</v>
      </c>
    </row>
    <row r="21" spans="1:9">
      <c r="A21" s="241" t="s">
        <v>133</v>
      </c>
      <c r="B21" s="206" t="s">
        <v>134</v>
      </c>
      <c r="C21" s="207"/>
      <c r="D21" s="207"/>
      <c r="E21" s="207"/>
      <c r="F21" s="207"/>
      <c r="G21" s="207"/>
      <c r="H21" s="208"/>
      <c r="I21" s="237" t="s">
        <v>93</v>
      </c>
    </row>
    <row r="22" spans="1:9">
      <c r="A22" s="241" t="s">
        <v>204</v>
      </c>
      <c r="B22" s="206" t="s">
        <v>135</v>
      </c>
      <c r="C22" s="207"/>
      <c r="D22" s="207"/>
      <c r="E22" s="207"/>
      <c r="F22" s="207"/>
      <c r="G22" s="207"/>
      <c r="H22" s="208"/>
      <c r="I22" s="237" t="s">
        <v>93</v>
      </c>
    </row>
    <row r="23" spans="1:9">
      <c r="A23" s="241" t="s">
        <v>205</v>
      </c>
      <c r="B23" s="206" t="s">
        <v>206</v>
      </c>
      <c r="C23" s="207"/>
      <c r="D23" s="207"/>
      <c r="E23" s="207"/>
      <c r="F23" s="207"/>
      <c r="G23" s="207"/>
      <c r="H23" s="208"/>
      <c r="I23" s="237" t="s">
        <v>93</v>
      </c>
    </row>
    <row r="24" spans="1:9">
      <c r="A24" s="205">
        <v>23.2</v>
      </c>
      <c r="B24" s="206" t="s">
        <v>207</v>
      </c>
      <c r="C24" s="207"/>
      <c r="D24" s="207"/>
      <c r="E24" s="207"/>
      <c r="F24" s="207"/>
      <c r="G24" s="207"/>
      <c r="H24" s="208"/>
      <c r="I24" s="237" t="s">
        <v>93</v>
      </c>
    </row>
    <row r="25" spans="1:9">
      <c r="A25" s="241" t="s">
        <v>139</v>
      </c>
      <c r="B25" s="206" t="s">
        <v>140</v>
      </c>
      <c r="C25" s="207"/>
      <c r="D25" s="207"/>
      <c r="E25" s="207"/>
      <c r="F25" s="207"/>
      <c r="G25" s="207"/>
      <c r="H25" s="208"/>
      <c r="I25" s="237" t="s">
        <v>93</v>
      </c>
    </row>
    <row r="26" spans="1:9">
      <c r="A26" s="241" t="s">
        <v>139</v>
      </c>
      <c r="B26" s="206" t="s">
        <v>141</v>
      </c>
      <c r="C26" s="207"/>
      <c r="D26" s="207"/>
      <c r="E26" s="207"/>
      <c r="F26" s="207"/>
      <c r="G26" s="207"/>
      <c r="H26" s="208"/>
      <c r="I26" s="237" t="s">
        <v>93</v>
      </c>
    </row>
    <row r="27" spans="1:9">
      <c r="A27" s="241" t="s">
        <v>139</v>
      </c>
      <c r="B27" s="206" t="s">
        <v>142</v>
      </c>
      <c r="C27" s="207"/>
      <c r="D27" s="207"/>
      <c r="E27" s="207"/>
      <c r="F27" s="207"/>
      <c r="G27" s="207"/>
      <c r="H27" s="208"/>
      <c r="I27" s="237" t="s">
        <v>93</v>
      </c>
    </row>
    <row r="28" spans="1:9">
      <c r="A28" s="241" t="s">
        <v>139</v>
      </c>
      <c r="B28" s="206" t="s">
        <v>208</v>
      </c>
      <c r="C28" s="207"/>
      <c r="D28" s="207"/>
      <c r="E28" s="207"/>
      <c r="F28" s="207"/>
      <c r="G28" s="207"/>
      <c r="H28" s="208"/>
      <c r="I28" s="237" t="s">
        <v>93</v>
      </c>
    </row>
    <row r="29" spans="1:9">
      <c r="A29" s="241" t="s">
        <v>139</v>
      </c>
      <c r="B29" s="206" t="s">
        <v>209</v>
      </c>
      <c r="C29" s="207"/>
      <c r="D29" s="207"/>
      <c r="E29" s="207"/>
      <c r="F29" s="207"/>
      <c r="G29" s="207"/>
      <c r="H29" s="208"/>
      <c r="I29" s="237" t="s">
        <v>93</v>
      </c>
    </row>
    <row r="30" spans="1:9">
      <c r="A30" s="241" t="s">
        <v>210</v>
      </c>
      <c r="B30" s="206" t="s">
        <v>211</v>
      </c>
      <c r="C30" s="207"/>
      <c r="D30" s="207"/>
      <c r="E30" s="207"/>
      <c r="F30" s="207"/>
      <c r="G30" s="207"/>
      <c r="H30" s="208"/>
      <c r="I30" s="237" t="s">
        <v>93</v>
      </c>
    </row>
    <row r="31" spans="1:9">
      <c r="A31" s="205">
        <v>25.3</v>
      </c>
      <c r="B31" s="206" t="s">
        <v>146</v>
      </c>
      <c r="C31" s="207"/>
      <c r="D31" s="207"/>
      <c r="E31" s="207"/>
      <c r="F31" s="207"/>
      <c r="G31" s="207"/>
      <c r="H31" s="208"/>
      <c r="I31" s="237" t="s">
        <v>93</v>
      </c>
    </row>
    <row r="32" spans="1:9">
      <c r="A32" s="241" t="s">
        <v>156</v>
      </c>
      <c r="B32" s="206" t="s">
        <v>212</v>
      </c>
      <c r="C32" s="207"/>
      <c r="D32" s="207"/>
      <c r="E32" s="207"/>
      <c r="F32" s="207"/>
      <c r="G32" s="207"/>
      <c r="H32" s="208"/>
      <c r="I32" s="237" t="s">
        <v>93</v>
      </c>
    </row>
    <row r="33" spans="1:9">
      <c r="A33" s="205">
        <v>25.3</v>
      </c>
      <c r="B33" s="206" t="s">
        <v>147</v>
      </c>
      <c r="C33" s="207"/>
      <c r="D33" s="207"/>
      <c r="E33" s="207"/>
      <c r="F33" s="207"/>
      <c r="G33" s="207"/>
      <c r="H33" s="208"/>
      <c r="I33" s="237" t="s">
        <v>93</v>
      </c>
    </row>
    <row r="34" spans="1:9">
      <c r="A34" s="205">
        <v>25.3</v>
      </c>
      <c r="B34" s="206" t="s">
        <v>148</v>
      </c>
      <c r="C34" s="207"/>
      <c r="D34" s="207"/>
      <c r="E34" s="207"/>
      <c r="F34" s="207"/>
      <c r="G34" s="207"/>
      <c r="H34" s="208"/>
      <c r="I34" s="237" t="s">
        <v>93</v>
      </c>
    </row>
    <row r="35" spans="1:9">
      <c r="A35" s="205">
        <v>25.3</v>
      </c>
      <c r="B35" s="206" t="s">
        <v>149</v>
      </c>
      <c r="C35" s="207"/>
      <c r="D35" s="207"/>
      <c r="E35" s="207"/>
      <c r="F35" s="207"/>
      <c r="G35" s="207"/>
      <c r="H35" s="208"/>
      <c r="I35" s="237" t="s">
        <v>93</v>
      </c>
    </row>
    <row r="36" spans="1:9">
      <c r="A36" s="205">
        <v>25.3</v>
      </c>
      <c r="B36" s="206" t="s">
        <v>150</v>
      </c>
      <c r="C36" s="207"/>
      <c r="D36" s="207"/>
      <c r="E36" s="207"/>
      <c r="F36" s="207"/>
      <c r="G36" s="207"/>
      <c r="H36" s="208"/>
      <c r="I36" s="237" t="s">
        <v>93</v>
      </c>
    </row>
    <row r="37" spans="1:9">
      <c r="A37" s="241" t="s">
        <v>156</v>
      </c>
      <c r="B37" s="206" t="s">
        <v>157</v>
      </c>
      <c r="C37" s="207"/>
      <c r="D37" s="207"/>
      <c r="E37" s="207"/>
      <c r="F37" s="207"/>
      <c r="G37" s="207"/>
      <c r="H37" s="208"/>
      <c r="I37" s="237" t="s">
        <v>93</v>
      </c>
    </row>
    <row r="38" spans="1:9">
      <c r="A38" s="205">
        <v>25.3</v>
      </c>
      <c r="B38" s="206" t="s">
        <v>213</v>
      </c>
      <c r="C38" s="207"/>
      <c r="D38" s="207"/>
      <c r="E38" s="207"/>
      <c r="F38" s="207"/>
      <c r="G38" s="207"/>
      <c r="H38" s="208"/>
      <c r="I38" s="237" t="s">
        <v>93</v>
      </c>
    </row>
    <row r="39" spans="1:9">
      <c r="A39" s="205">
        <v>25.6</v>
      </c>
      <c r="B39" s="206" t="s">
        <v>159</v>
      </c>
      <c r="C39" s="207"/>
      <c r="D39" s="207"/>
      <c r="E39" s="207"/>
      <c r="F39" s="207"/>
      <c r="G39" s="207"/>
      <c r="H39" s="208"/>
      <c r="I39" s="237" t="s">
        <v>93</v>
      </c>
    </row>
    <row r="40" spans="1:9">
      <c r="A40" s="241" t="s">
        <v>160</v>
      </c>
      <c r="B40" s="206" t="s">
        <v>161</v>
      </c>
      <c r="C40" s="207"/>
      <c r="D40" s="207"/>
      <c r="E40" s="207"/>
      <c r="F40" s="207"/>
      <c r="G40" s="207"/>
      <c r="H40" s="208"/>
      <c r="I40" s="237" t="s">
        <v>93</v>
      </c>
    </row>
    <row r="41" spans="1:9" ht="15">
      <c r="A41" s="821" t="s">
        <v>166</v>
      </c>
      <c r="B41" s="822"/>
      <c r="C41" s="199"/>
      <c r="D41" s="199"/>
      <c r="E41" s="199"/>
      <c r="F41" s="199"/>
      <c r="G41" s="199"/>
      <c r="H41" s="200"/>
      <c r="I41" s="237" t="s">
        <v>93</v>
      </c>
    </row>
    <row r="42" spans="1:9">
      <c r="A42" s="241" t="s">
        <v>167</v>
      </c>
      <c r="B42" s="206" t="s">
        <v>214</v>
      </c>
      <c r="C42" s="207"/>
      <c r="D42" s="207"/>
      <c r="E42" s="207"/>
      <c r="F42" s="207"/>
      <c r="G42" s="207"/>
      <c r="H42" s="208"/>
      <c r="I42" s="237" t="s">
        <v>93</v>
      </c>
    </row>
    <row r="43" spans="1:9">
      <c r="A43" s="213" t="s">
        <v>167</v>
      </c>
      <c r="B43" s="212" t="s">
        <v>174</v>
      </c>
      <c r="C43" s="207"/>
      <c r="D43" s="207"/>
      <c r="E43" s="207"/>
      <c r="F43" s="207"/>
      <c r="G43" s="207"/>
      <c r="H43" s="208"/>
      <c r="I43" s="237" t="s">
        <v>93</v>
      </c>
    </row>
    <row r="44" spans="1:9">
      <c r="A44" s="213" t="s">
        <v>167</v>
      </c>
      <c r="B44" s="212" t="s">
        <v>175</v>
      </c>
      <c r="C44" s="207"/>
      <c r="D44" s="207"/>
      <c r="E44" s="207"/>
      <c r="F44" s="207"/>
      <c r="G44" s="207"/>
      <c r="H44" s="208"/>
      <c r="I44" s="237" t="s">
        <v>93</v>
      </c>
    </row>
    <row r="45" spans="1:9">
      <c r="A45" s="213" t="s">
        <v>167</v>
      </c>
      <c r="B45" s="212" t="s">
        <v>176</v>
      </c>
      <c r="C45" s="207"/>
      <c r="D45" s="207"/>
      <c r="E45" s="207"/>
      <c r="F45" s="207"/>
      <c r="G45" s="207"/>
      <c r="H45" s="208"/>
      <c r="I45" s="237" t="s">
        <v>93</v>
      </c>
    </row>
    <row r="46" spans="1:9">
      <c r="A46" s="213" t="s">
        <v>167</v>
      </c>
      <c r="B46" s="212" t="s">
        <v>177</v>
      </c>
      <c r="C46" s="207"/>
      <c r="D46" s="207"/>
      <c r="E46" s="207"/>
      <c r="F46" s="207"/>
      <c r="G46" s="207"/>
      <c r="H46" s="208"/>
      <c r="I46" s="237" t="s">
        <v>93</v>
      </c>
    </row>
    <row r="47" spans="1:9">
      <c r="A47" s="213" t="s">
        <v>167</v>
      </c>
      <c r="B47" s="212" t="s">
        <v>178</v>
      </c>
      <c r="C47" s="207"/>
      <c r="D47" s="207"/>
      <c r="E47" s="207"/>
      <c r="F47" s="207"/>
      <c r="G47" s="207"/>
      <c r="H47" s="208"/>
      <c r="I47" s="237" t="s">
        <v>93</v>
      </c>
    </row>
    <row r="48" spans="1:9">
      <c r="A48" s="241" t="s">
        <v>167</v>
      </c>
      <c r="B48" s="206" t="s">
        <v>215</v>
      </c>
      <c r="C48" s="207"/>
      <c r="D48" s="207"/>
      <c r="E48" s="207"/>
      <c r="F48" s="207"/>
      <c r="G48" s="207"/>
      <c r="H48" s="208"/>
      <c r="I48" s="237" t="s">
        <v>93</v>
      </c>
    </row>
    <row r="49" spans="1:18">
      <c r="A49" s="241" t="s">
        <v>216</v>
      </c>
      <c r="B49" s="206" t="s">
        <v>217</v>
      </c>
      <c r="C49" s="207"/>
      <c r="D49" s="207"/>
      <c r="E49" s="218"/>
      <c r="F49" s="218"/>
      <c r="G49" s="207"/>
      <c r="H49" s="208"/>
      <c r="I49" s="237" t="s">
        <v>93</v>
      </c>
    </row>
    <row r="50" spans="1:18" ht="15">
      <c r="A50" s="821" t="s">
        <v>183</v>
      </c>
      <c r="B50" s="822"/>
      <c r="C50" s="199"/>
      <c r="D50" s="199"/>
      <c r="E50" s="199"/>
      <c r="F50" s="199"/>
      <c r="G50" s="199"/>
      <c r="H50" s="200"/>
      <c r="I50" s="237" t="s">
        <v>93</v>
      </c>
    </row>
    <row r="51" spans="1:18">
      <c r="A51" s="242" t="s">
        <v>184</v>
      </c>
      <c r="B51" s="217" t="s">
        <v>218</v>
      </c>
      <c r="C51" s="218"/>
      <c r="D51" s="218"/>
      <c r="E51" s="218"/>
      <c r="F51" s="218"/>
      <c r="G51" s="218"/>
      <c r="H51" s="219"/>
      <c r="I51" s="237" t="s">
        <v>93</v>
      </c>
    </row>
    <row r="52" spans="1:18">
      <c r="A52" s="243" t="s">
        <v>184</v>
      </c>
      <c r="B52" s="244" t="s">
        <v>192</v>
      </c>
      <c r="C52" s="214"/>
      <c r="D52" s="214"/>
      <c r="E52" s="214"/>
      <c r="F52" s="214"/>
      <c r="G52" s="214"/>
      <c r="H52" s="215"/>
      <c r="I52" s="237" t="s">
        <v>93</v>
      </c>
    </row>
    <row r="53" spans="1:18">
      <c r="A53" s="239"/>
      <c r="B53" s="220" t="s">
        <v>193</v>
      </c>
      <c r="C53" s="199"/>
      <c r="D53" s="199"/>
      <c r="E53" s="199"/>
      <c r="F53" s="199"/>
      <c r="G53" s="199"/>
      <c r="H53" s="200"/>
      <c r="I53" s="237" t="s">
        <v>93</v>
      </c>
    </row>
    <row r="54" spans="1:18">
      <c r="A54" s="826" t="s">
        <v>16</v>
      </c>
      <c r="B54" s="826"/>
      <c r="C54" s="827"/>
      <c r="D54" s="827"/>
      <c r="E54" s="827"/>
      <c r="F54" s="827"/>
      <c r="G54" s="827"/>
      <c r="H54" s="827"/>
      <c r="I54" s="826"/>
    </row>
    <row r="55" spans="1:18" s="246" customFormat="1" ht="15.75">
      <c r="A55" s="810" t="s">
        <v>78</v>
      </c>
      <c r="B55" s="798"/>
      <c r="C55" s="798"/>
      <c r="D55" s="798"/>
      <c r="E55" s="798"/>
      <c r="F55" s="798"/>
      <c r="G55" s="798"/>
      <c r="H55" s="798"/>
      <c r="I55" s="245"/>
      <c r="J55" s="222"/>
      <c r="K55" s="222"/>
      <c r="L55" s="222"/>
      <c r="M55" s="222"/>
      <c r="N55" s="222"/>
      <c r="O55" s="222"/>
      <c r="P55" s="222"/>
      <c r="Q55" s="222"/>
      <c r="R55" s="222"/>
    </row>
    <row r="56" spans="1:18" s="246" customFormat="1" ht="15">
      <c r="A56" s="815" t="s">
        <v>194</v>
      </c>
      <c r="B56" s="825"/>
      <c r="C56" s="825"/>
      <c r="D56" s="825"/>
      <c r="E56" s="825"/>
      <c r="F56" s="825"/>
      <c r="G56" s="825"/>
      <c r="H56" s="825"/>
      <c r="I56" s="248"/>
      <c r="J56" s="247"/>
      <c r="K56" s="247"/>
      <c r="L56" s="247"/>
      <c r="M56" s="247"/>
      <c r="N56" s="247"/>
      <c r="O56" s="247"/>
      <c r="P56" s="247"/>
      <c r="Q56" s="247"/>
      <c r="R56" s="247"/>
    </row>
    <row r="57" spans="1:18" s="246" customFormat="1" ht="13.5">
      <c r="A57" s="249"/>
      <c r="B57" s="250"/>
      <c r="C57" s="250"/>
      <c r="D57" s="250"/>
      <c r="E57" s="250"/>
      <c r="F57" s="250"/>
      <c r="G57" s="250"/>
      <c r="H57" s="250"/>
      <c r="I57" s="251"/>
      <c r="J57" s="250"/>
      <c r="K57" s="250"/>
      <c r="L57" s="250"/>
      <c r="M57" s="250"/>
      <c r="N57" s="250"/>
      <c r="O57" s="250"/>
      <c r="P57" s="250"/>
      <c r="Q57" s="250"/>
      <c r="R57" s="250"/>
    </row>
    <row r="58" spans="1:18" s="246" customFormat="1" ht="30.75" customHeight="1">
      <c r="A58" s="811" t="s">
        <v>195</v>
      </c>
      <c r="B58" s="825"/>
      <c r="C58" s="825"/>
      <c r="D58" s="825"/>
      <c r="E58" s="825"/>
      <c r="F58" s="825"/>
      <c r="G58" s="825"/>
      <c r="H58" s="825"/>
      <c r="I58" s="248"/>
      <c r="J58" s="247"/>
      <c r="K58" s="247"/>
      <c r="L58" s="247"/>
      <c r="M58" s="247"/>
      <c r="N58" s="247"/>
      <c r="O58" s="247"/>
      <c r="P58" s="247"/>
      <c r="Q58" s="247"/>
      <c r="R58" s="247"/>
    </row>
    <row r="59" spans="1:18" s="246" customFormat="1">
      <c r="A59" s="252"/>
      <c r="B59" s="253"/>
      <c r="C59" s="253"/>
      <c r="D59" s="253"/>
      <c r="E59" s="253"/>
      <c r="F59" s="253"/>
      <c r="G59" s="253"/>
      <c r="H59" s="253"/>
      <c r="I59" s="254"/>
      <c r="J59" s="253"/>
      <c r="K59" s="253"/>
      <c r="L59" s="253"/>
      <c r="M59" s="253"/>
      <c r="N59" s="253"/>
      <c r="O59" s="253"/>
      <c r="P59" s="253"/>
      <c r="Q59" s="253"/>
      <c r="R59" s="253"/>
    </row>
    <row r="60" spans="1:18" s="246" customFormat="1" ht="26.25" customHeight="1">
      <c r="A60" s="808" t="s">
        <v>196</v>
      </c>
      <c r="B60" s="825"/>
      <c r="C60" s="825"/>
      <c r="D60" s="825"/>
      <c r="E60" s="825"/>
      <c r="F60" s="825"/>
      <c r="G60" s="825"/>
      <c r="H60" s="825"/>
      <c r="I60" s="255"/>
      <c r="J60" s="256"/>
      <c r="K60" s="256"/>
      <c r="L60" s="256"/>
      <c r="M60" s="256"/>
      <c r="N60" s="256"/>
      <c r="O60" s="256"/>
      <c r="P60" s="256"/>
      <c r="Q60" s="256"/>
      <c r="R60" s="256"/>
    </row>
  </sheetData>
  <mergeCells count="20">
    <mergeCell ref="A56:H56"/>
    <mergeCell ref="A58:H58"/>
    <mergeCell ref="A60:H60"/>
    <mergeCell ref="A12:B13"/>
    <mergeCell ref="A55:H55"/>
    <mergeCell ref="D12:D13"/>
    <mergeCell ref="C12:C13"/>
    <mergeCell ref="H12:H13"/>
    <mergeCell ref="F12:F13"/>
    <mergeCell ref="A50:B50"/>
    <mergeCell ref="A54:I54"/>
    <mergeCell ref="A1:H1"/>
    <mergeCell ref="A14:B14"/>
    <mergeCell ref="A20:B20"/>
    <mergeCell ref="A41:B41"/>
    <mergeCell ref="E12:E13"/>
    <mergeCell ref="A3:H3"/>
    <mergeCell ref="A4:H4"/>
    <mergeCell ref="A5:H5"/>
    <mergeCell ref="G12:G13"/>
  </mergeCells>
  <phoneticPr fontId="34"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legacyDrawing r:id="rId2"/>
</worksheet>
</file>

<file path=xl/worksheets/sheet11.xml><?xml version="1.0" encoding="utf-8"?>
<worksheet xmlns="http://schemas.openxmlformats.org/spreadsheetml/2006/main" xmlns:r="http://schemas.openxmlformats.org/officeDocument/2006/relationships">
  <sheetPr codeName="Sheet1"/>
  <dimension ref="A1:R80"/>
  <sheetViews>
    <sheetView zoomScaleNormal="100" zoomScaleSheetLayoutView="75" workbookViewId="0">
      <selection activeCell="C47" sqref="C47"/>
    </sheetView>
  </sheetViews>
  <sheetFormatPr defaultRowHeight="12.75"/>
  <cols>
    <col min="1" max="1" width="10.6640625" style="188" customWidth="1"/>
    <col min="2" max="2" width="37.77734375" style="188" customWidth="1"/>
    <col min="3" max="9" width="9.88671875" style="193" customWidth="1"/>
    <col min="10" max="10" width="10" style="193" customWidth="1"/>
    <col min="11" max="11" width="0.77734375" style="236" customWidth="1"/>
    <col min="12" max="16384" width="8.88671875" style="188"/>
  </cols>
  <sheetData>
    <row r="1" spans="1:11" s="259" customFormat="1" ht="15.75">
      <c r="A1" s="794" t="s">
        <v>103</v>
      </c>
      <c r="B1" s="795"/>
      <c r="C1" s="795"/>
      <c r="D1" s="795"/>
      <c r="E1" s="795"/>
      <c r="F1" s="795"/>
      <c r="G1" s="795"/>
      <c r="H1" s="795"/>
      <c r="I1" s="795"/>
      <c r="J1" s="795"/>
      <c r="K1" s="258" t="s">
        <v>93</v>
      </c>
    </row>
    <row r="2" spans="1:11" s="259" customFormat="1" ht="15.75">
      <c r="A2" s="189"/>
      <c r="B2" s="190"/>
      <c r="C2" s="191"/>
      <c r="D2" s="191"/>
      <c r="E2" s="191"/>
      <c r="F2" s="191"/>
      <c r="G2" s="191"/>
      <c r="H2" s="191"/>
      <c r="I2" s="191"/>
      <c r="J2" s="191"/>
      <c r="K2" s="258" t="s">
        <v>93</v>
      </c>
    </row>
    <row r="3" spans="1:11" s="259" customFormat="1" ht="15.75">
      <c r="A3" s="823" t="s">
        <v>104</v>
      </c>
      <c r="B3" s="797"/>
      <c r="C3" s="797"/>
      <c r="D3" s="797"/>
      <c r="E3" s="797"/>
      <c r="F3" s="797"/>
      <c r="G3" s="797"/>
      <c r="H3" s="797"/>
      <c r="I3" s="797"/>
      <c r="J3" s="797"/>
      <c r="K3" s="258" t="s">
        <v>93</v>
      </c>
    </row>
    <row r="4" spans="1:11" s="259" customFormat="1" ht="15.75">
      <c r="A4" s="823" t="s">
        <v>95</v>
      </c>
      <c r="B4" s="798"/>
      <c r="C4" s="798"/>
      <c r="D4" s="798"/>
      <c r="E4" s="798"/>
      <c r="F4" s="798"/>
      <c r="G4" s="798"/>
      <c r="H4" s="798"/>
      <c r="I4" s="798"/>
      <c r="J4" s="798"/>
      <c r="K4" s="258" t="s">
        <v>93</v>
      </c>
    </row>
    <row r="5" spans="1:11" s="259" customFormat="1" ht="15.75">
      <c r="A5" s="824" t="s">
        <v>72</v>
      </c>
      <c r="B5" s="797"/>
      <c r="C5" s="797"/>
      <c r="D5" s="797"/>
      <c r="E5" s="797"/>
      <c r="F5" s="797"/>
      <c r="G5" s="797"/>
      <c r="H5" s="797"/>
      <c r="I5" s="797"/>
      <c r="J5" s="797"/>
      <c r="K5" s="258" t="s">
        <v>93</v>
      </c>
    </row>
    <row r="6" spans="1:11" s="259" customFormat="1" ht="15.75">
      <c r="A6" s="260"/>
      <c r="B6" s="261"/>
      <c r="C6" s="238"/>
      <c r="D6" s="238"/>
      <c r="E6" s="238"/>
      <c r="F6" s="238"/>
      <c r="G6" s="238"/>
      <c r="H6" s="238"/>
      <c r="I6" s="238"/>
      <c r="J6" s="238"/>
      <c r="K6" s="258" t="s">
        <v>93</v>
      </c>
    </row>
    <row r="7" spans="1:11">
      <c r="A7" s="192"/>
      <c r="E7" s="192"/>
      <c r="K7" s="258" t="s">
        <v>93</v>
      </c>
    </row>
    <row r="8" spans="1:11">
      <c r="A8" s="194" t="s">
        <v>105</v>
      </c>
      <c r="E8" s="192"/>
      <c r="K8" s="258" t="s">
        <v>93</v>
      </c>
    </row>
    <row r="9" spans="1:11">
      <c r="A9" s="194" t="s">
        <v>106</v>
      </c>
      <c r="B9" s="195" t="s">
        <v>197</v>
      </c>
      <c r="K9" s="258" t="s">
        <v>93</v>
      </c>
    </row>
    <row r="10" spans="1:11">
      <c r="A10" s="194" t="s">
        <v>108</v>
      </c>
      <c r="B10" s="195" t="s">
        <v>109</v>
      </c>
      <c r="K10" s="258" t="s">
        <v>93</v>
      </c>
    </row>
    <row r="11" spans="1:11">
      <c r="K11" s="258" t="s">
        <v>93</v>
      </c>
    </row>
    <row r="12" spans="1:11">
      <c r="A12" s="804" t="s">
        <v>110</v>
      </c>
      <c r="B12" s="805"/>
      <c r="C12" s="817" t="s">
        <v>111</v>
      </c>
      <c r="D12" s="800" t="s">
        <v>200</v>
      </c>
      <c r="E12" s="800" t="s">
        <v>113</v>
      </c>
      <c r="F12" s="800" t="s">
        <v>114</v>
      </c>
      <c r="G12" s="800" t="s">
        <v>115</v>
      </c>
      <c r="H12" s="800" t="s">
        <v>116</v>
      </c>
      <c r="I12" s="196" t="s">
        <v>113</v>
      </c>
      <c r="J12" s="197" t="s">
        <v>219</v>
      </c>
      <c r="K12" s="258" t="s">
        <v>93</v>
      </c>
    </row>
    <row r="13" spans="1:11">
      <c r="A13" s="806"/>
      <c r="B13" s="807"/>
      <c r="C13" s="818"/>
      <c r="D13" s="801"/>
      <c r="E13" s="801"/>
      <c r="F13" s="801"/>
      <c r="G13" s="801"/>
      <c r="H13" s="801"/>
      <c r="I13" s="262"/>
      <c r="J13" s="263" t="s">
        <v>220</v>
      </c>
      <c r="K13" s="258" t="s">
        <v>93</v>
      </c>
    </row>
    <row r="14" spans="1:11" ht="15">
      <c r="A14" s="829" t="s">
        <v>118</v>
      </c>
      <c r="B14" s="830"/>
      <c r="C14" s="265"/>
      <c r="D14" s="265"/>
      <c r="E14" s="265"/>
      <c r="F14" s="265"/>
      <c r="G14" s="265"/>
      <c r="H14" s="265"/>
      <c r="I14" s="265"/>
      <c r="J14" s="266"/>
      <c r="K14" s="258" t="s">
        <v>93</v>
      </c>
    </row>
    <row r="15" spans="1:11">
      <c r="A15" s="267" t="s">
        <v>119</v>
      </c>
      <c r="B15" s="202" t="s">
        <v>120</v>
      </c>
      <c r="C15" s="268"/>
      <c r="D15" s="268"/>
      <c r="E15" s="268"/>
      <c r="F15" s="268"/>
      <c r="G15" s="268"/>
      <c r="H15" s="268"/>
      <c r="I15" s="268"/>
      <c r="J15" s="269"/>
      <c r="K15" s="258" t="s">
        <v>93</v>
      </c>
    </row>
    <row r="16" spans="1:11">
      <c r="A16" s="213" t="s">
        <v>121</v>
      </c>
      <c r="B16" s="212" t="s">
        <v>122</v>
      </c>
      <c r="C16" s="210"/>
      <c r="D16" s="210"/>
      <c r="E16" s="210"/>
      <c r="F16" s="210"/>
      <c r="G16" s="210"/>
      <c r="H16" s="210"/>
      <c r="I16" s="210"/>
      <c r="J16" s="211"/>
      <c r="K16" s="258" t="s">
        <v>93</v>
      </c>
    </row>
    <row r="17" spans="1:11">
      <c r="A17" s="213" t="s">
        <v>121</v>
      </c>
      <c r="B17" s="212" t="s">
        <v>123</v>
      </c>
      <c r="C17" s="210"/>
      <c r="D17" s="210"/>
      <c r="E17" s="210"/>
      <c r="F17" s="210"/>
      <c r="G17" s="210"/>
      <c r="H17" s="210"/>
      <c r="I17" s="210"/>
      <c r="J17" s="211"/>
      <c r="K17" s="258" t="s">
        <v>93</v>
      </c>
    </row>
    <row r="18" spans="1:11">
      <c r="A18" s="213" t="s">
        <v>121</v>
      </c>
      <c r="B18" s="212" t="s">
        <v>124</v>
      </c>
      <c r="C18" s="210"/>
      <c r="D18" s="210"/>
      <c r="E18" s="210"/>
      <c r="F18" s="210"/>
      <c r="G18" s="210"/>
      <c r="H18" s="210"/>
      <c r="I18" s="210"/>
      <c r="J18" s="211"/>
      <c r="K18" s="258" t="s">
        <v>93</v>
      </c>
    </row>
    <row r="19" spans="1:11">
      <c r="A19" s="213" t="s">
        <v>121</v>
      </c>
      <c r="B19" s="212" t="s">
        <v>125</v>
      </c>
      <c r="C19" s="210"/>
      <c r="D19" s="210"/>
      <c r="E19" s="210"/>
      <c r="F19" s="210"/>
      <c r="G19" s="210"/>
      <c r="H19" s="210"/>
      <c r="I19" s="210"/>
      <c r="J19" s="211"/>
      <c r="K19" s="258" t="s">
        <v>93</v>
      </c>
    </row>
    <row r="20" spans="1:11">
      <c r="A20" s="213" t="s">
        <v>128</v>
      </c>
      <c r="B20" s="212" t="s">
        <v>127</v>
      </c>
      <c r="C20" s="210"/>
      <c r="D20" s="270"/>
      <c r="E20" s="270"/>
      <c r="F20" s="270"/>
      <c r="G20" s="270"/>
      <c r="H20" s="270"/>
      <c r="I20" s="270"/>
      <c r="J20" s="271"/>
      <c r="K20" s="258" t="s">
        <v>93</v>
      </c>
    </row>
    <row r="21" spans="1:11" ht="15">
      <c r="A21" s="829" t="s">
        <v>132</v>
      </c>
      <c r="B21" s="830"/>
      <c r="C21" s="265"/>
      <c r="D21" s="265"/>
      <c r="E21" s="265"/>
      <c r="F21" s="265"/>
      <c r="G21" s="265"/>
      <c r="H21" s="265"/>
      <c r="I21" s="265"/>
      <c r="J21" s="266"/>
      <c r="K21" s="258" t="s">
        <v>93</v>
      </c>
    </row>
    <row r="22" spans="1:11">
      <c r="A22" s="267" t="s">
        <v>133</v>
      </c>
      <c r="B22" s="272" t="s">
        <v>134</v>
      </c>
      <c r="C22" s="268"/>
      <c r="D22" s="268"/>
      <c r="E22" s="268"/>
      <c r="F22" s="268"/>
      <c r="G22" s="268"/>
      <c r="H22" s="268"/>
      <c r="I22" s="268"/>
      <c r="J22" s="269"/>
      <c r="K22" s="258" t="s">
        <v>93</v>
      </c>
    </row>
    <row r="23" spans="1:11">
      <c r="A23" s="213">
        <v>22</v>
      </c>
      <c r="B23" s="212" t="s">
        <v>135</v>
      </c>
      <c r="C23" s="210"/>
      <c r="D23" s="210"/>
      <c r="E23" s="210"/>
      <c r="F23" s="210"/>
      <c r="G23" s="210"/>
      <c r="H23" s="210"/>
      <c r="I23" s="210"/>
      <c r="J23" s="211"/>
      <c r="K23" s="258" t="s">
        <v>93</v>
      </c>
    </row>
    <row r="24" spans="1:11">
      <c r="A24" s="213" t="s">
        <v>205</v>
      </c>
      <c r="B24" s="212" t="s">
        <v>206</v>
      </c>
      <c r="C24" s="210"/>
      <c r="D24" s="210"/>
      <c r="E24" s="210"/>
      <c r="F24" s="210"/>
      <c r="G24" s="210"/>
      <c r="H24" s="210"/>
      <c r="I24" s="210"/>
      <c r="J24" s="211"/>
      <c r="K24" s="258" t="s">
        <v>93</v>
      </c>
    </row>
    <row r="25" spans="1:11">
      <c r="A25" s="213" t="s">
        <v>137</v>
      </c>
      <c r="B25" s="212" t="s">
        <v>138</v>
      </c>
      <c r="C25" s="210"/>
      <c r="D25" s="210"/>
      <c r="E25" s="210"/>
      <c r="F25" s="210"/>
      <c r="G25" s="210"/>
      <c r="H25" s="210"/>
      <c r="I25" s="210"/>
      <c r="J25" s="211"/>
      <c r="K25" s="258" t="s">
        <v>93</v>
      </c>
    </row>
    <row r="26" spans="1:11">
      <c r="A26" s="213" t="s">
        <v>139</v>
      </c>
      <c r="B26" s="212" t="s">
        <v>140</v>
      </c>
      <c r="C26" s="210"/>
      <c r="D26" s="210"/>
      <c r="E26" s="210"/>
      <c r="F26" s="210"/>
      <c r="G26" s="210"/>
      <c r="H26" s="210"/>
      <c r="I26" s="210"/>
      <c r="J26" s="211"/>
      <c r="K26" s="258" t="s">
        <v>93</v>
      </c>
    </row>
    <row r="27" spans="1:11">
      <c r="A27" s="213" t="s">
        <v>139</v>
      </c>
      <c r="B27" s="212" t="s">
        <v>141</v>
      </c>
      <c r="C27" s="210"/>
      <c r="D27" s="210"/>
      <c r="E27" s="210"/>
      <c r="F27" s="210"/>
      <c r="G27" s="210"/>
      <c r="H27" s="210"/>
      <c r="I27" s="210"/>
      <c r="J27" s="211"/>
      <c r="K27" s="258" t="s">
        <v>93</v>
      </c>
    </row>
    <row r="28" spans="1:11">
      <c r="A28" s="213" t="s">
        <v>139</v>
      </c>
      <c r="B28" s="212" t="s">
        <v>142</v>
      </c>
      <c r="C28" s="210"/>
      <c r="D28" s="210"/>
      <c r="E28" s="210"/>
      <c r="F28" s="210"/>
      <c r="G28" s="210"/>
      <c r="H28" s="210"/>
      <c r="I28" s="210"/>
      <c r="J28" s="211"/>
      <c r="K28" s="258" t="s">
        <v>93</v>
      </c>
    </row>
    <row r="29" spans="1:11">
      <c r="A29" s="213">
        <v>25.3</v>
      </c>
      <c r="B29" s="212" t="s">
        <v>146</v>
      </c>
      <c r="C29" s="210"/>
      <c r="D29" s="210"/>
      <c r="E29" s="210"/>
      <c r="F29" s="210"/>
      <c r="G29" s="210"/>
      <c r="H29" s="210"/>
      <c r="I29" s="210"/>
      <c r="J29" s="211"/>
      <c r="K29" s="258" t="s">
        <v>93</v>
      </c>
    </row>
    <row r="30" spans="1:11">
      <c r="A30" s="205">
        <v>25.3</v>
      </c>
      <c r="B30" s="206" t="s">
        <v>147</v>
      </c>
      <c r="C30" s="210"/>
      <c r="D30" s="210"/>
      <c r="E30" s="210"/>
      <c r="F30" s="210"/>
      <c r="G30" s="210"/>
      <c r="H30" s="210"/>
      <c r="I30" s="210"/>
      <c r="J30" s="211"/>
      <c r="K30" s="258" t="s">
        <v>93</v>
      </c>
    </row>
    <row r="31" spans="1:11">
      <c r="A31" s="205">
        <v>25.3</v>
      </c>
      <c r="B31" s="206" t="s">
        <v>148</v>
      </c>
      <c r="C31" s="210"/>
      <c r="D31" s="210"/>
      <c r="E31" s="210"/>
      <c r="F31" s="210"/>
      <c r="G31" s="210"/>
      <c r="H31" s="210"/>
      <c r="I31" s="210"/>
      <c r="J31" s="211"/>
      <c r="K31" s="258" t="s">
        <v>93</v>
      </c>
    </row>
    <row r="32" spans="1:11">
      <c r="A32" s="205">
        <v>25.3</v>
      </c>
      <c r="B32" s="206" t="s">
        <v>149</v>
      </c>
      <c r="C32" s="210"/>
      <c r="D32" s="210"/>
      <c r="E32" s="210"/>
      <c r="F32" s="210"/>
      <c r="G32" s="210"/>
      <c r="H32" s="210"/>
      <c r="I32" s="210"/>
      <c r="J32" s="211"/>
      <c r="K32" s="258" t="s">
        <v>93</v>
      </c>
    </row>
    <row r="33" spans="1:11">
      <c r="A33" s="205">
        <v>25.3</v>
      </c>
      <c r="B33" s="206" t="s">
        <v>150</v>
      </c>
      <c r="C33" s="210"/>
      <c r="D33" s="210"/>
      <c r="E33" s="210"/>
      <c r="F33" s="210"/>
      <c r="G33" s="210"/>
      <c r="H33" s="210"/>
      <c r="I33" s="210"/>
      <c r="J33" s="211"/>
      <c r="K33" s="258" t="s">
        <v>93</v>
      </c>
    </row>
    <row r="34" spans="1:11">
      <c r="A34" s="213">
        <v>25.2</v>
      </c>
      <c r="B34" s="212" t="s">
        <v>221</v>
      </c>
      <c r="C34" s="210"/>
      <c r="D34" s="210"/>
      <c r="E34" s="210"/>
      <c r="F34" s="210"/>
      <c r="G34" s="210"/>
      <c r="H34" s="210"/>
      <c r="I34" s="210"/>
      <c r="J34" s="211"/>
      <c r="K34" s="258" t="s">
        <v>93</v>
      </c>
    </row>
    <row r="35" spans="1:11">
      <c r="A35" s="213">
        <v>25.6</v>
      </c>
      <c r="B35" s="212" t="s">
        <v>153</v>
      </c>
      <c r="C35" s="210"/>
      <c r="D35" s="210"/>
      <c r="E35" s="210"/>
      <c r="F35" s="210"/>
      <c r="G35" s="210"/>
      <c r="H35" s="210"/>
      <c r="I35" s="210"/>
      <c r="J35" s="211"/>
      <c r="K35" s="258" t="s">
        <v>93</v>
      </c>
    </row>
    <row r="36" spans="1:11">
      <c r="A36" s="213">
        <v>25.6</v>
      </c>
      <c r="B36" s="212" t="s">
        <v>154</v>
      </c>
      <c r="C36" s="210"/>
      <c r="D36" s="210"/>
      <c r="E36" s="210"/>
      <c r="F36" s="210"/>
      <c r="G36" s="210"/>
      <c r="H36" s="210"/>
      <c r="I36" s="210"/>
      <c r="J36" s="211"/>
      <c r="K36" s="258" t="s">
        <v>93</v>
      </c>
    </row>
    <row r="37" spans="1:11">
      <c r="A37" s="213">
        <v>25.2</v>
      </c>
      <c r="B37" s="212" t="s">
        <v>155</v>
      </c>
      <c r="C37" s="210"/>
      <c r="D37" s="210"/>
      <c r="E37" s="210"/>
      <c r="F37" s="210"/>
      <c r="G37" s="210"/>
      <c r="H37" s="210"/>
      <c r="I37" s="210"/>
      <c r="J37" s="211"/>
      <c r="K37" s="258" t="s">
        <v>93</v>
      </c>
    </row>
    <row r="38" spans="1:11">
      <c r="A38" s="213">
        <v>25.2</v>
      </c>
      <c r="B38" s="212" t="s">
        <v>157</v>
      </c>
      <c r="C38" s="210"/>
      <c r="D38" s="210"/>
      <c r="E38" s="210"/>
      <c r="F38" s="210"/>
      <c r="G38" s="210"/>
      <c r="H38" s="210"/>
      <c r="I38" s="210"/>
      <c r="J38" s="211"/>
      <c r="K38" s="258" t="s">
        <v>93</v>
      </c>
    </row>
    <row r="39" spans="1:11">
      <c r="A39" s="213" t="s">
        <v>152</v>
      </c>
      <c r="B39" s="212" t="s">
        <v>222</v>
      </c>
      <c r="C39" s="210"/>
      <c r="D39" s="210"/>
      <c r="E39" s="210"/>
      <c r="F39" s="210"/>
      <c r="G39" s="210"/>
      <c r="H39" s="210"/>
      <c r="I39" s="210"/>
      <c r="J39" s="211"/>
      <c r="K39" s="258" t="s">
        <v>93</v>
      </c>
    </row>
    <row r="40" spans="1:11">
      <c r="A40" s="213" t="s">
        <v>160</v>
      </c>
      <c r="B40" s="212" t="s">
        <v>161</v>
      </c>
      <c r="C40" s="210"/>
      <c r="D40" s="210"/>
      <c r="E40" s="210"/>
      <c r="F40" s="210"/>
      <c r="G40" s="210"/>
      <c r="H40" s="210"/>
      <c r="I40" s="210"/>
      <c r="J40" s="211"/>
      <c r="K40" s="258" t="s">
        <v>93</v>
      </c>
    </row>
    <row r="41" spans="1:11">
      <c r="A41" s="213" t="s">
        <v>160</v>
      </c>
      <c r="B41" s="212" t="s">
        <v>162</v>
      </c>
      <c r="C41" s="210"/>
      <c r="D41" s="210"/>
      <c r="E41" s="210"/>
      <c r="F41" s="210"/>
      <c r="G41" s="210"/>
      <c r="H41" s="210"/>
      <c r="I41" s="210"/>
      <c r="J41" s="211"/>
      <c r="K41" s="258" t="s">
        <v>93</v>
      </c>
    </row>
    <row r="42" spans="1:11">
      <c r="A42" s="213" t="s">
        <v>160</v>
      </c>
      <c r="B42" s="212" t="s">
        <v>163</v>
      </c>
      <c r="C42" s="210"/>
      <c r="D42" s="210"/>
      <c r="E42" s="210"/>
      <c r="F42" s="210"/>
      <c r="G42" s="210"/>
      <c r="H42" s="210"/>
      <c r="I42" s="210"/>
      <c r="J42" s="211"/>
      <c r="K42" s="258" t="s">
        <v>93</v>
      </c>
    </row>
    <row r="43" spans="1:11">
      <c r="A43" s="213" t="s">
        <v>160</v>
      </c>
      <c r="B43" s="212" t="s">
        <v>164</v>
      </c>
      <c r="C43" s="210"/>
      <c r="D43" s="210"/>
      <c r="E43" s="210"/>
      <c r="F43" s="210"/>
      <c r="G43" s="210"/>
      <c r="H43" s="210"/>
      <c r="I43" s="210"/>
      <c r="J43" s="211"/>
      <c r="K43" s="258" t="s">
        <v>93</v>
      </c>
    </row>
    <row r="44" spans="1:11">
      <c r="A44" s="243" t="s">
        <v>160</v>
      </c>
      <c r="B44" s="244" t="s">
        <v>165</v>
      </c>
      <c r="C44" s="273"/>
      <c r="D44" s="273"/>
      <c r="E44" s="273"/>
      <c r="F44" s="273"/>
      <c r="G44" s="273"/>
      <c r="H44" s="273"/>
      <c r="I44" s="273"/>
      <c r="J44" s="274"/>
      <c r="K44" s="258" t="s">
        <v>93</v>
      </c>
    </row>
    <row r="45" spans="1:11" ht="15">
      <c r="A45" s="829" t="s">
        <v>166</v>
      </c>
      <c r="B45" s="830"/>
      <c r="C45" s="265"/>
      <c r="D45" s="265"/>
      <c r="E45" s="265"/>
      <c r="F45" s="265"/>
      <c r="G45" s="265"/>
      <c r="H45" s="265"/>
      <c r="I45" s="265"/>
      <c r="J45" s="266"/>
      <c r="K45" s="258" t="s">
        <v>93</v>
      </c>
    </row>
    <row r="46" spans="1:11">
      <c r="A46" s="213" t="s">
        <v>167</v>
      </c>
      <c r="B46" s="272" t="s">
        <v>214</v>
      </c>
      <c r="C46" s="268"/>
      <c r="D46" s="268"/>
      <c r="E46" s="268"/>
      <c r="F46" s="268"/>
      <c r="G46" s="268"/>
      <c r="H46" s="268"/>
      <c r="I46" s="268"/>
      <c r="J46" s="269"/>
      <c r="K46" s="258" t="s">
        <v>93</v>
      </c>
    </row>
    <row r="47" spans="1:11">
      <c r="A47" s="213" t="s">
        <v>167</v>
      </c>
      <c r="B47" s="212" t="s">
        <v>170</v>
      </c>
      <c r="C47" s="275"/>
      <c r="D47" s="275"/>
      <c r="E47" s="275"/>
      <c r="F47" s="275"/>
      <c r="G47" s="275"/>
      <c r="H47" s="275"/>
      <c r="I47" s="275"/>
      <c r="J47" s="276"/>
      <c r="K47" s="258" t="s">
        <v>93</v>
      </c>
    </row>
    <row r="48" spans="1:11">
      <c r="A48" s="205" t="s">
        <v>167</v>
      </c>
      <c r="B48" s="206" t="s">
        <v>171</v>
      </c>
      <c r="C48" s="207"/>
      <c r="D48" s="207"/>
      <c r="E48" s="207"/>
      <c r="F48" s="207"/>
      <c r="G48" s="207"/>
      <c r="H48" s="207"/>
      <c r="I48" s="207"/>
      <c r="J48" s="208"/>
      <c r="K48" s="258" t="s">
        <v>93</v>
      </c>
    </row>
    <row r="49" spans="1:11">
      <c r="A49" s="205" t="s">
        <v>167</v>
      </c>
      <c r="B49" s="206" t="s">
        <v>172</v>
      </c>
      <c r="C49" s="207"/>
      <c r="D49" s="207"/>
      <c r="E49" s="207"/>
      <c r="F49" s="207"/>
      <c r="G49" s="207"/>
      <c r="H49" s="207"/>
      <c r="I49" s="207"/>
      <c r="J49" s="208"/>
      <c r="K49" s="258" t="s">
        <v>93</v>
      </c>
    </row>
    <row r="50" spans="1:11">
      <c r="A50" s="213">
        <v>25.2</v>
      </c>
      <c r="B50" s="212" t="s">
        <v>173</v>
      </c>
      <c r="C50" s="275"/>
      <c r="D50" s="275"/>
      <c r="E50" s="275"/>
      <c r="F50" s="275"/>
      <c r="G50" s="275"/>
      <c r="H50" s="275"/>
      <c r="I50" s="275"/>
      <c r="J50" s="276"/>
      <c r="K50" s="258" t="s">
        <v>93</v>
      </c>
    </row>
    <row r="51" spans="1:11">
      <c r="A51" s="213" t="s">
        <v>167</v>
      </c>
      <c r="B51" s="212" t="s">
        <v>174</v>
      </c>
      <c r="C51" s="210"/>
      <c r="D51" s="210"/>
      <c r="E51" s="210"/>
      <c r="F51" s="210"/>
      <c r="G51" s="210"/>
      <c r="H51" s="210"/>
      <c r="I51" s="210"/>
      <c r="J51" s="211"/>
      <c r="K51" s="258" t="s">
        <v>93</v>
      </c>
    </row>
    <row r="52" spans="1:11">
      <c r="A52" s="213" t="s">
        <v>167</v>
      </c>
      <c r="B52" s="212" t="s">
        <v>175</v>
      </c>
      <c r="C52" s="210"/>
      <c r="D52" s="210"/>
      <c r="E52" s="210"/>
      <c r="F52" s="210"/>
      <c r="G52" s="210"/>
      <c r="H52" s="210"/>
      <c r="I52" s="210"/>
      <c r="J52" s="211"/>
      <c r="K52" s="258" t="s">
        <v>93</v>
      </c>
    </row>
    <row r="53" spans="1:11">
      <c r="A53" s="213" t="s">
        <v>167</v>
      </c>
      <c r="B53" s="212" t="s">
        <v>176</v>
      </c>
      <c r="C53" s="210"/>
      <c r="D53" s="210"/>
      <c r="E53" s="210"/>
      <c r="F53" s="210"/>
      <c r="G53" s="210"/>
      <c r="H53" s="210"/>
      <c r="I53" s="210"/>
      <c r="J53" s="211"/>
      <c r="K53" s="258" t="s">
        <v>93</v>
      </c>
    </row>
    <row r="54" spans="1:11">
      <c r="A54" s="213" t="s">
        <v>167</v>
      </c>
      <c r="B54" s="212" t="s">
        <v>177</v>
      </c>
      <c r="C54" s="210"/>
      <c r="D54" s="210"/>
      <c r="E54" s="210"/>
      <c r="F54" s="210"/>
      <c r="G54" s="210"/>
      <c r="H54" s="210"/>
      <c r="I54" s="210"/>
      <c r="J54" s="211"/>
      <c r="K54" s="258" t="s">
        <v>93</v>
      </c>
    </row>
    <row r="55" spans="1:11">
      <c r="A55" s="213" t="s">
        <v>167</v>
      </c>
      <c r="B55" s="212" t="s">
        <v>178</v>
      </c>
      <c r="C55" s="210"/>
      <c r="D55" s="210"/>
      <c r="E55" s="210"/>
      <c r="F55" s="210"/>
      <c r="G55" s="210"/>
      <c r="H55" s="210"/>
      <c r="I55" s="210"/>
      <c r="J55" s="211"/>
      <c r="K55" s="258" t="s">
        <v>93</v>
      </c>
    </row>
    <row r="56" spans="1:11">
      <c r="A56" s="213" t="s">
        <v>167</v>
      </c>
      <c r="B56" s="212" t="s">
        <v>179</v>
      </c>
      <c r="C56" s="210"/>
      <c r="D56" s="210"/>
      <c r="E56" s="210"/>
      <c r="F56" s="210"/>
      <c r="G56" s="210"/>
      <c r="H56" s="210"/>
      <c r="I56" s="210"/>
      <c r="J56" s="211"/>
      <c r="K56" s="258" t="s">
        <v>93</v>
      </c>
    </row>
    <row r="57" spans="1:11">
      <c r="A57" s="213" t="s">
        <v>167</v>
      </c>
      <c r="B57" s="212" t="s">
        <v>180</v>
      </c>
      <c r="C57" s="210"/>
      <c r="D57" s="210"/>
      <c r="E57" s="210"/>
      <c r="F57" s="210"/>
      <c r="G57" s="210"/>
      <c r="H57" s="210"/>
      <c r="I57" s="210"/>
      <c r="J57" s="211"/>
      <c r="K57" s="258" t="s">
        <v>93</v>
      </c>
    </row>
    <row r="58" spans="1:11">
      <c r="A58" s="213" t="s">
        <v>167</v>
      </c>
      <c r="B58" s="212" t="s">
        <v>223</v>
      </c>
      <c r="C58" s="210"/>
      <c r="D58" s="210"/>
      <c r="E58" s="210"/>
      <c r="F58" s="210"/>
      <c r="G58" s="210"/>
      <c r="H58" s="210"/>
      <c r="I58" s="210"/>
      <c r="J58" s="211"/>
      <c r="K58" s="258" t="s">
        <v>93</v>
      </c>
    </row>
    <row r="59" spans="1:11">
      <c r="A59" s="277" t="s">
        <v>216</v>
      </c>
      <c r="B59" s="278" t="s">
        <v>217</v>
      </c>
      <c r="C59" s="270"/>
      <c r="D59" s="270"/>
      <c r="E59" s="270"/>
      <c r="F59" s="270"/>
      <c r="G59" s="270"/>
      <c r="H59" s="270"/>
      <c r="I59" s="270"/>
      <c r="J59" s="271"/>
      <c r="K59" s="258" t="s">
        <v>93</v>
      </c>
    </row>
    <row r="60" spans="1:11" ht="15">
      <c r="A60" s="829" t="s">
        <v>183</v>
      </c>
      <c r="B60" s="822"/>
      <c r="C60" s="279"/>
      <c r="D60" s="279"/>
      <c r="E60" s="279"/>
      <c r="F60" s="279"/>
      <c r="G60" s="279"/>
      <c r="H60" s="279"/>
      <c r="I60" s="279"/>
      <c r="J60" s="280"/>
      <c r="K60" s="258" t="s">
        <v>93</v>
      </c>
    </row>
    <row r="61" spans="1:11">
      <c r="A61" s="281" t="s">
        <v>184</v>
      </c>
      <c r="B61" s="282" t="s">
        <v>224</v>
      </c>
      <c r="C61" s="275"/>
      <c r="D61" s="275"/>
      <c r="E61" s="275"/>
      <c r="F61" s="275"/>
      <c r="G61" s="275"/>
      <c r="H61" s="275"/>
      <c r="I61" s="275"/>
      <c r="J61" s="276"/>
      <c r="K61" s="258" t="s">
        <v>93</v>
      </c>
    </row>
    <row r="62" spans="1:11">
      <c r="A62" s="281" t="s">
        <v>184</v>
      </c>
      <c r="B62" s="282" t="s">
        <v>186</v>
      </c>
      <c r="C62" s="275"/>
      <c r="D62" s="275"/>
      <c r="E62" s="275"/>
      <c r="F62" s="275"/>
      <c r="G62" s="275"/>
      <c r="H62" s="275"/>
      <c r="I62" s="275"/>
      <c r="J62" s="276"/>
      <c r="K62" s="258" t="s">
        <v>93</v>
      </c>
    </row>
    <row r="63" spans="1:11">
      <c r="A63" s="281" t="s">
        <v>184</v>
      </c>
      <c r="B63" s="278" t="s">
        <v>187</v>
      </c>
      <c r="C63" s="275"/>
      <c r="D63" s="275"/>
      <c r="E63" s="275"/>
      <c r="F63" s="275"/>
      <c r="G63" s="275"/>
      <c r="H63" s="275"/>
      <c r="I63" s="275"/>
      <c r="J63" s="276"/>
      <c r="K63" s="258" t="s">
        <v>93</v>
      </c>
    </row>
    <row r="64" spans="1:11">
      <c r="A64" s="281" t="s">
        <v>184</v>
      </c>
      <c r="B64" s="212" t="s">
        <v>189</v>
      </c>
      <c r="C64" s="210"/>
      <c r="D64" s="210"/>
      <c r="E64" s="210"/>
      <c r="F64" s="210"/>
      <c r="G64" s="210"/>
      <c r="H64" s="210"/>
      <c r="I64" s="210"/>
      <c r="J64" s="211"/>
      <c r="K64" s="258" t="s">
        <v>93</v>
      </c>
    </row>
    <row r="65" spans="1:18">
      <c r="A65" s="281" t="s">
        <v>184</v>
      </c>
      <c r="B65" s="212" t="s">
        <v>190</v>
      </c>
      <c r="C65" s="210"/>
      <c r="D65" s="210"/>
      <c r="E65" s="210"/>
      <c r="F65" s="210"/>
      <c r="G65" s="210"/>
      <c r="H65" s="210"/>
      <c r="I65" s="210"/>
      <c r="J65" s="211"/>
      <c r="K65" s="258" t="s">
        <v>93</v>
      </c>
    </row>
    <row r="66" spans="1:18">
      <c r="A66" s="283" t="s">
        <v>184</v>
      </c>
      <c r="B66" s="278" t="s">
        <v>191</v>
      </c>
      <c r="C66" s="270"/>
      <c r="D66" s="270"/>
      <c r="E66" s="270"/>
      <c r="F66" s="270"/>
      <c r="G66" s="270"/>
      <c r="H66" s="270"/>
      <c r="I66" s="270"/>
      <c r="J66" s="271"/>
      <c r="K66" s="258" t="s">
        <v>93</v>
      </c>
    </row>
    <row r="67" spans="1:18">
      <c r="A67" s="243" t="s">
        <v>184</v>
      </c>
      <c r="B67" s="244" t="s">
        <v>192</v>
      </c>
      <c r="C67" s="273"/>
      <c r="D67" s="273"/>
      <c r="E67" s="273"/>
      <c r="F67" s="273"/>
      <c r="G67" s="273"/>
      <c r="H67" s="273"/>
      <c r="I67" s="273"/>
      <c r="J67" s="274"/>
      <c r="K67" s="258" t="s">
        <v>93</v>
      </c>
    </row>
    <row r="68" spans="1:18">
      <c r="A68" s="264"/>
      <c r="B68" s="284" t="s">
        <v>193</v>
      </c>
      <c r="C68" s="279"/>
      <c r="D68" s="279"/>
      <c r="E68" s="279"/>
      <c r="F68" s="279"/>
      <c r="G68" s="279"/>
      <c r="H68" s="279"/>
      <c r="I68" s="279"/>
      <c r="J68" s="280"/>
      <c r="K68" s="258" t="s">
        <v>93</v>
      </c>
    </row>
    <row r="69" spans="1:18" ht="15">
      <c r="A69" s="819" t="s">
        <v>16</v>
      </c>
      <c r="B69" s="820"/>
      <c r="C69" s="820"/>
      <c r="D69" s="820"/>
      <c r="E69" s="820"/>
      <c r="F69" s="820"/>
      <c r="G69" s="820"/>
      <c r="H69" s="820"/>
      <c r="I69" s="820"/>
      <c r="J69" s="820"/>
      <c r="K69" s="258"/>
    </row>
    <row r="70" spans="1:18">
      <c r="A70" s="246"/>
      <c r="B70" s="246"/>
      <c r="C70" s="285"/>
      <c r="D70" s="285"/>
      <c r="E70" s="285"/>
      <c r="F70" s="285"/>
      <c r="G70" s="285"/>
      <c r="H70" s="285"/>
      <c r="I70" s="285"/>
      <c r="J70" s="285"/>
      <c r="L70" s="246"/>
      <c r="M70" s="246"/>
      <c r="N70" s="246"/>
      <c r="O70" s="246"/>
      <c r="P70" s="246"/>
      <c r="Q70" s="246"/>
      <c r="R70" s="246"/>
    </row>
    <row r="71" spans="1:18" ht="15.75">
      <c r="A71" s="810" t="s">
        <v>78</v>
      </c>
      <c r="B71" s="798"/>
      <c r="C71" s="798"/>
      <c r="D71" s="798"/>
      <c r="E71" s="798"/>
      <c r="F71" s="798"/>
      <c r="G71" s="798"/>
      <c r="H71" s="798"/>
      <c r="I71" s="798"/>
      <c r="J71" s="798"/>
      <c r="K71" s="221"/>
      <c r="L71" s="222"/>
      <c r="M71" s="222"/>
      <c r="N71" s="222"/>
      <c r="O71" s="222"/>
      <c r="P71" s="222"/>
      <c r="Q71" s="222"/>
      <c r="R71" s="222"/>
    </row>
    <row r="72" spans="1:18" ht="16.5" customHeight="1">
      <c r="A72" s="815" t="s">
        <v>194</v>
      </c>
      <c r="B72" s="662"/>
      <c r="C72" s="662"/>
      <c r="D72" s="662"/>
      <c r="E72" s="662"/>
      <c r="F72" s="662"/>
      <c r="G72" s="662"/>
      <c r="H72" s="662"/>
      <c r="I72" s="662"/>
      <c r="J72" s="662"/>
      <c r="K72" s="286"/>
      <c r="L72" s="287"/>
      <c r="M72" s="287"/>
      <c r="N72" s="287"/>
      <c r="O72" s="287"/>
      <c r="P72" s="287"/>
      <c r="Q72" s="287"/>
      <c r="R72" s="287"/>
    </row>
    <row r="73" spans="1:18" ht="13.5">
      <c r="A73" s="224"/>
      <c r="B73" s="222"/>
      <c r="C73" s="222"/>
      <c r="D73" s="222"/>
      <c r="E73" s="222"/>
      <c r="F73" s="222"/>
      <c r="G73" s="222"/>
      <c r="H73" s="222"/>
      <c r="I73" s="222"/>
      <c r="J73" s="222"/>
      <c r="K73" s="221"/>
      <c r="L73" s="222"/>
      <c r="M73" s="222"/>
      <c r="N73" s="222"/>
      <c r="O73" s="222"/>
      <c r="P73" s="222"/>
      <c r="Q73" s="222"/>
      <c r="R73" s="222"/>
    </row>
    <row r="74" spans="1:18" ht="18.75" customHeight="1">
      <c r="A74" s="811" t="s">
        <v>195</v>
      </c>
      <c r="B74" s="662"/>
      <c r="C74" s="662"/>
      <c r="D74" s="662"/>
      <c r="E74" s="662"/>
      <c r="F74" s="662"/>
      <c r="G74" s="662"/>
      <c r="H74" s="662"/>
      <c r="I74" s="662"/>
      <c r="J74" s="662"/>
      <c r="K74" s="286"/>
      <c r="L74" s="287"/>
      <c r="M74" s="287"/>
      <c r="N74" s="287"/>
      <c r="O74" s="287"/>
      <c r="P74" s="287"/>
      <c r="Q74" s="287"/>
      <c r="R74" s="287"/>
    </row>
    <row r="75" spans="1:18">
      <c r="A75" s="227"/>
      <c r="B75" s="228"/>
      <c r="C75" s="228"/>
      <c r="D75" s="228"/>
      <c r="E75" s="228"/>
      <c r="F75" s="228"/>
      <c r="G75" s="228"/>
      <c r="H75" s="228"/>
      <c r="I75" s="228"/>
      <c r="J75" s="228"/>
      <c r="K75" s="229"/>
      <c r="L75" s="228"/>
      <c r="M75" s="228"/>
      <c r="N75" s="228"/>
      <c r="O75" s="228"/>
      <c r="P75" s="228"/>
      <c r="Q75" s="228"/>
      <c r="R75" s="228"/>
    </row>
    <row r="76" spans="1:18" ht="15">
      <c r="A76" s="808" t="s">
        <v>196</v>
      </c>
      <c r="B76" s="828"/>
      <c r="C76" s="828"/>
      <c r="D76" s="828"/>
      <c r="E76" s="828"/>
      <c r="F76" s="828"/>
      <c r="G76" s="828"/>
      <c r="H76" s="828"/>
      <c r="I76" s="828"/>
      <c r="J76" s="828"/>
      <c r="K76" s="225"/>
      <c r="L76" s="226"/>
      <c r="M76" s="226"/>
      <c r="N76" s="226"/>
      <c r="O76" s="226"/>
      <c r="P76" s="226"/>
      <c r="Q76" s="226"/>
      <c r="R76" s="226"/>
    </row>
    <row r="77" spans="1:18">
      <c r="A77" s="288"/>
      <c r="B77" s="289"/>
      <c r="C77" s="289"/>
      <c r="D77" s="289"/>
      <c r="E77" s="289"/>
      <c r="F77" s="289"/>
      <c r="G77" s="289"/>
      <c r="H77" s="289"/>
      <c r="I77" s="289"/>
      <c r="J77" s="289"/>
      <c r="K77" s="290"/>
      <c r="L77" s="289"/>
      <c r="M77" s="289"/>
      <c r="N77" s="289"/>
      <c r="O77" s="289"/>
      <c r="P77" s="289"/>
      <c r="Q77" s="289"/>
      <c r="R77" s="289"/>
    </row>
    <row r="78" spans="1:18">
      <c r="A78" s="246"/>
      <c r="B78" s="246"/>
      <c r="C78" s="285"/>
      <c r="D78" s="285"/>
      <c r="E78" s="285"/>
      <c r="F78" s="285"/>
      <c r="G78" s="285"/>
      <c r="H78" s="285"/>
      <c r="I78" s="285"/>
      <c r="J78" s="285"/>
    </row>
    <row r="80" spans="1:18">
      <c r="C80" s="291"/>
      <c r="D80" s="291"/>
    </row>
  </sheetData>
  <mergeCells count="20">
    <mergeCell ref="D12:D13"/>
    <mergeCell ref="H12:H13"/>
    <mergeCell ref="G12:G13"/>
    <mergeCell ref="F12:F13"/>
    <mergeCell ref="A1:J1"/>
    <mergeCell ref="A3:J3"/>
    <mergeCell ref="A4:J4"/>
    <mergeCell ref="A5:J5"/>
    <mergeCell ref="A76:J76"/>
    <mergeCell ref="A12:B13"/>
    <mergeCell ref="A71:J71"/>
    <mergeCell ref="A72:J72"/>
    <mergeCell ref="A74:J74"/>
    <mergeCell ref="C12:C13"/>
    <mergeCell ref="E12:E13"/>
    <mergeCell ref="A69:J69"/>
    <mergeCell ref="A14:B14"/>
    <mergeCell ref="A21:B21"/>
    <mergeCell ref="A45:B45"/>
    <mergeCell ref="A60:B60"/>
  </mergeCells>
  <phoneticPr fontId="34"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10" man="1"/>
  </rowBreaks>
  <legacyDrawing r:id="rId2"/>
</worksheet>
</file>

<file path=xl/worksheets/sheet12.xml><?xml version="1.0" encoding="utf-8"?>
<worksheet xmlns="http://schemas.openxmlformats.org/spreadsheetml/2006/main" xmlns:r="http://schemas.openxmlformats.org/officeDocument/2006/relationships">
  <sheetPr codeName="Sheet7"/>
  <dimension ref="A1:R61"/>
  <sheetViews>
    <sheetView zoomScaleNormal="100" zoomScaleSheetLayoutView="75" workbookViewId="0">
      <selection activeCell="C47" sqref="C47"/>
    </sheetView>
  </sheetViews>
  <sheetFormatPr defaultRowHeight="12.75"/>
  <cols>
    <col min="1" max="1" width="10.6640625" style="188" customWidth="1"/>
    <col min="2" max="2" width="38.5546875" style="188" customWidth="1"/>
    <col min="3" max="10" width="9.88671875" style="193" customWidth="1"/>
    <col min="11" max="11" width="0.77734375" style="236" customWidth="1"/>
    <col min="12" max="16384" width="8.88671875" style="188"/>
  </cols>
  <sheetData>
    <row r="1" spans="1:11" ht="15.75">
      <c r="A1" s="794" t="s">
        <v>103</v>
      </c>
      <c r="B1" s="795"/>
      <c r="C1" s="795"/>
      <c r="D1" s="795"/>
      <c r="E1" s="795"/>
      <c r="F1" s="795"/>
      <c r="G1" s="795"/>
      <c r="H1" s="795"/>
      <c r="I1" s="795"/>
      <c r="J1" s="795"/>
      <c r="K1" s="187" t="s">
        <v>93</v>
      </c>
    </row>
    <row r="2" spans="1:11" ht="15.75">
      <c r="A2" s="189"/>
      <c r="B2" s="190"/>
      <c r="C2" s="191"/>
      <c r="D2" s="191"/>
      <c r="E2" s="191"/>
      <c r="F2" s="191"/>
      <c r="G2" s="191"/>
      <c r="H2" s="191"/>
      <c r="I2" s="191"/>
      <c r="J2" s="191"/>
      <c r="K2" s="187" t="s">
        <v>93</v>
      </c>
    </row>
    <row r="3" spans="1:11" ht="15.75">
      <c r="A3" s="823" t="s">
        <v>104</v>
      </c>
      <c r="B3" s="797"/>
      <c r="C3" s="797"/>
      <c r="D3" s="797"/>
      <c r="E3" s="797"/>
      <c r="F3" s="797"/>
      <c r="G3" s="797"/>
      <c r="H3" s="797"/>
      <c r="I3" s="797"/>
      <c r="J3" s="797"/>
      <c r="K3" s="187" t="s">
        <v>93</v>
      </c>
    </row>
    <row r="4" spans="1:11" ht="15.75">
      <c r="A4" s="823" t="s">
        <v>95</v>
      </c>
      <c r="B4" s="798"/>
      <c r="C4" s="798"/>
      <c r="D4" s="798"/>
      <c r="E4" s="798"/>
      <c r="F4" s="798"/>
      <c r="G4" s="798"/>
      <c r="H4" s="798"/>
      <c r="I4" s="798"/>
      <c r="J4" s="798"/>
      <c r="K4" s="187" t="s">
        <v>93</v>
      </c>
    </row>
    <row r="5" spans="1:11" ht="15.75">
      <c r="A5" s="824" t="s">
        <v>72</v>
      </c>
      <c r="B5" s="797"/>
      <c r="C5" s="797"/>
      <c r="D5" s="797"/>
      <c r="E5" s="797"/>
      <c r="F5" s="797"/>
      <c r="G5" s="797"/>
      <c r="H5" s="797"/>
      <c r="I5" s="797"/>
      <c r="J5" s="797"/>
      <c r="K5" s="187" t="s">
        <v>93</v>
      </c>
    </row>
    <row r="6" spans="1:11" ht="15.75">
      <c r="A6" s="191"/>
      <c r="B6" s="191"/>
      <c r="C6" s="191"/>
      <c r="D6" s="191"/>
      <c r="E6" s="191"/>
      <c r="F6" s="191"/>
      <c r="G6" s="191"/>
      <c r="H6" s="191"/>
      <c r="I6" s="191"/>
      <c r="J6" s="191"/>
      <c r="K6" s="187" t="s">
        <v>93</v>
      </c>
    </row>
    <row r="7" spans="1:11">
      <c r="A7" s="192"/>
      <c r="E7" s="192"/>
      <c r="K7" s="187" t="s">
        <v>93</v>
      </c>
    </row>
    <row r="8" spans="1:11">
      <c r="A8" s="194" t="s">
        <v>105</v>
      </c>
      <c r="E8" s="192"/>
      <c r="K8" s="187" t="s">
        <v>93</v>
      </c>
    </row>
    <row r="9" spans="1:11">
      <c r="A9" s="194" t="s">
        <v>106</v>
      </c>
      <c r="B9" s="195" t="s">
        <v>197</v>
      </c>
      <c r="K9" s="187" t="s">
        <v>93</v>
      </c>
    </row>
    <row r="10" spans="1:11">
      <c r="A10" s="194" t="s">
        <v>108</v>
      </c>
      <c r="B10" s="195" t="s">
        <v>225</v>
      </c>
      <c r="K10" s="187" t="s">
        <v>93</v>
      </c>
    </row>
    <row r="11" spans="1:11">
      <c r="A11" s="194"/>
      <c r="B11" s="195"/>
      <c r="K11" s="187" t="s">
        <v>93</v>
      </c>
    </row>
    <row r="12" spans="1:11" ht="12.75" customHeight="1">
      <c r="A12" s="804" t="s">
        <v>110</v>
      </c>
      <c r="B12" s="805"/>
      <c r="C12" s="817" t="s">
        <v>226</v>
      </c>
      <c r="D12" s="800" t="s">
        <v>200</v>
      </c>
      <c r="E12" s="800" t="s">
        <v>113</v>
      </c>
      <c r="F12" s="800" t="s">
        <v>114</v>
      </c>
      <c r="G12" s="800" t="s">
        <v>115</v>
      </c>
      <c r="H12" s="800" t="s">
        <v>116</v>
      </c>
      <c r="I12" s="800" t="s">
        <v>227</v>
      </c>
      <c r="J12" s="802" t="s">
        <v>117</v>
      </c>
      <c r="K12" s="187" t="s">
        <v>93</v>
      </c>
    </row>
    <row r="13" spans="1:11" ht="12.75" customHeight="1">
      <c r="A13" s="806"/>
      <c r="B13" s="807"/>
      <c r="C13" s="818"/>
      <c r="D13" s="801"/>
      <c r="E13" s="801"/>
      <c r="F13" s="801"/>
      <c r="G13" s="801"/>
      <c r="H13" s="801"/>
      <c r="I13" s="801"/>
      <c r="J13" s="803"/>
      <c r="K13" s="187" t="s">
        <v>93</v>
      </c>
    </row>
    <row r="14" spans="1:11" ht="15">
      <c r="A14" s="821" t="s">
        <v>118</v>
      </c>
      <c r="B14" s="822"/>
      <c r="C14" s="292"/>
      <c r="D14" s="292"/>
      <c r="E14" s="292"/>
      <c r="F14" s="292"/>
      <c r="G14" s="292"/>
      <c r="H14" s="292"/>
      <c r="I14" s="292"/>
      <c r="J14" s="293"/>
      <c r="K14" s="187" t="s">
        <v>93</v>
      </c>
    </row>
    <row r="15" spans="1:11">
      <c r="A15" s="240" t="s">
        <v>119</v>
      </c>
      <c r="B15" s="202" t="s">
        <v>120</v>
      </c>
      <c r="C15" s="294"/>
      <c r="D15" s="294"/>
      <c r="E15" s="294"/>
      <c r="F15" s="294"/>
      <c r="G15" s="294"/>
      <c r="H15" s="294"/>
      <c r="I15" s="294"/>
      <c r="J15" s="295"/>
      <c r="K15" s="187" t="s">
        <v>93</v>
      </c>
    </row>
    <row r="16" spans="1:11">
      <c r="A16" s="241" t="s">
        <v>121</v>
      </c>
      <c r="B16" s="206" t="s">
        <v>202</v>
      </c>
      <c r="C16" s="296"/>
      <c r="D16" s="296"/>
      <c r="E16" s="296"/>
      <c r="F16" s="296"/>
      <c r="G16" s="296"/>
      <c r="H16" s="296"/>
      <c r="I16" s="296"/>
      <c r="J16" s="297"/>
      <c r="K16" s="187" t="s">
        <v>93</v>
      </c>
    </row>
    <row r="17" spans="1:11">
      <c r="A17" s="241" t="s">
        <v>121</v>
      </c>
      <c r="B17" s="206" t="s">
        <v>125</v>
      </c>
      <c r="C17" s="296"/>
      <c r="D17" s="296"/>
      <c r="E17" s="296"/>
      <c r="F17" s="296"/>
      <c r="G17" s="296"/>
      <c r="H17" s="296"/>
      <c r="I17" s="296"/>
      <c r="J17" s="297"/>
      <c r="K17" s="187" t="s">
        <v>93</v>
      </c>
    </row>
    <row r="18" spans="1:11">
      <c r="A18" s="241" t="s">
        <v>128</v>
      </c>
      <c r="B18" s="206" t="s">
        <v>127</v>
      </c>
      <c r="C18" s="296"/>
      <c r="D18" s="296"/>
      <c r="E18" s="296"/>
      <c r="F18" s="296"/>
      <c r="G18" s="296"/>
      <c r="H18" s="296"/>
      <c r="I18" s="296"/>
      <c r="J18" s="297"/>
      <c r="K18" s="187" t="s">
        <v>93</v>
      </c>
    </row>
    <row r="19" spans="1:11">
      <c r="A19" s="241" t="s">
        <v>128</v>
      </c>
      <c r="B19" s="206" t="s">
        <v>203</v>
      </c>
      <c r="C19" s="296"/>
      <c r="D19" s="296"/>
      <c r="E19" s="296"/>
      <c r="F19" s="296"/>
      <c r="G19" s="296"/>
      <c r="H19" s="296"/>
      <c r="I19" s="296"/>
      <c r="J19" s="297"/>
      <c r="K19" s="187" t="s">
        <v>93</v>
      </c>
    </row>
    <row r="20" spans="1:11" ht="15">
      <c r="A20" s="821" t="s">
        <v>132</v>
      </c>
      <c r="B20" s="822"/>
      <c r="C20" s="292"/>
      <c r="D20" s="292"/>
      <c r="E20" s="292"/>
      <c r="F20" s="292"/>
      <c r="G20" s="292"/>
      <c r="H20" s="292"/>
      <c r="I20" s="292"/>
      <c r="J20" s="293"/>
      <c r="K20" s="187" t="s">
        <v>93</v>
      </c>
    </row>
    <row r="21" spans="1:11">
      <c r="A21" s="241" t="s">
        <v>133</v>
      </c>
      <c r="B21" s="206" t="s">
        <v>134</v>
      </c>
      <c r="C21" s="296"/>
      <c r="D21" s="296"/>
      <c r="E21" s="296"/>
      <c r="F21" s="296"/>
      <c r="G21" s="296"/>
      <c r="H21" s="296"/>
      <c r="I21" s="296"/>
      <c r="J21" s="297"/>
      <c r="K21" s="187" t="s">
        <v>93</v>
      </c>
    </row>
    <row r="22" spans="1:11">
      <c r="A22" s="241" t="s">
        <v>204</v>
      </c>
      <c r="B22" s="206" t="s">
        <v>135</v>
      </c>
      <c r="C22" s="296"/>
      <c r="D22" s="296"/>
      <c r="E22" s="296"/>
      <c r="F22" s="296"/>
      <c r="G22" s="296"/>
      <c r="H22" s="296"/>
      <c r="I22" s="296"/>
      <c r="J22" s="297"/>
      <c r="K22" s="187" t="s">
        <v>93</v>
      </c>
    </row>
    <row r="23" spans="1:11">
      <c r="A23" s="241" t="s">
        <v>205</v>
      </c>
      <c r="B23" s="206" t="s">
        <v>206</v>
      </c>
      <c r="C23" s="296"/>
      <c r="D23" s="296"/>
      <c r="E23" s="296"/>
      <c r="F23" s="296"/>
      <c r="G23" s="296"/>
      <c r="H23" s="296"/>
      <c r="I23" s="296"/>
      <c r="J23" s="297"/>
      <c r="K23" s="187" t="s">
        <v>93</v>
      </c>
    </row>
    <row r="24" spans="1:11">
      <c r="A24" s="205">
        <v>23.2</v>
      </c>
      <c r="B24" s="206" t="s">
        <v>207</v>
      </c>
      <c r="C24" s="296"/>
      <c r="D24" s="296"/>
      <c r="E24" s="296"/>
      <c r="F24" s="296"/>
      <c r="G24" s="296"/>
      <c r="H24" s="296"/>
      <c r="I24" s="296"/>
      <c r="J24" s="297"/>
      <c r="K24" s="187" t="s">
        <v>93</v>
      </c>
    </row>
    <row r="25" spans="1:11">
      <c r="A25" s="241" t="s">
        <v>139</v>
      </c>
      <c r="B25" s="206" t="s">
        <v>140</v>
      </c>
      <c r="C25" s="296"/>
      <c r="D25" s="296"/>
      <c r="E25" s="296"/>
      <c r="F25" s="296"/>
      <c r="G25" s="296"/>
      <c r="H25" s="296"/>
      <c r="I25" s="296"/>
      <c r="J25" s="297"/>
      <c r="K25" s="187" t="s">
        <v>93</v>
      </c>
    </row>
    <row r="26" spans="1:11">
      <c r="A26" s="241" t="s">
        <v>139</v>
      </c>
      <c r="B26" s="206" t="s">
        <v>141</v>
      </c>
      <c r="C26" s="296"/>
      <c r="D26" s="296"/>
      <c r="E26" s="296"/>
      <c r="F26" s="296"/>
      <c r="G26" s="296"/>
      <c r="H26" s="296"/>
      <c r="I26" s="296"/>
      <c r="J26" s="297"/>
      <c r="K26" s="187" t="s">
        <v>93</v>
      </c>
    </row>
    <row r="27" spans="1:11">
      <c r="A27" s="241" t="s">
        <v>139</v>
      </c>
      <c r="B27" s="206" t="s">
        <v>142</v>
      </c>
      <c r="C27" s="296"/>
      <c r="D27" s="296"/>
      <c r="E27" s="296"/>
      <c r="F27" s="296"/>
      <c r="G27" s="296"/>
      <c r="H27" s="296"/>
      <c r="I27" s="296"/>
      <c r="J27" s="297"/>
      <c r="K27" s="187" t="s">
        <v>93</v>
      </c>
    </row>
    <row r="28" spans="1:11">
      <c r="A28" s="241" t="s">
        <v>139</v>
      </c>
      <c r="B28" s="206" t="s">
        <v>208</v>
      </c>
      <c r="C28" s="296"/>
      <c r="D28" s="296"/>
      <c r="E28" s="296"/>
      <c r="F28" s="296"/>
      <c r="G28" s="296"/>
      <c r="H28" s="296"/>
      <c r="I28" s="298"/>
      <c r="J28" s="297"/>
      <c r="K28" s="187" t="s">
        <v>93</v>
      </c>
    </row>
    <row r="29" spans="1:11">
      <c r="A29" s="241" t="s">
        <v>139</v>
      </c>
      <c r="B29" s="206" t="s">
        <v>209</v>
      </c>
      <c r="C29" s="296"/>
      <c r="D29" s="296"/>
      <c r="E29" s="296"/>
      <c r="F29" s="296"/>
      <c r="G29" s="296"/>
      <c r="H29" s="296"/>
      <c r="I29" s="298"/>
      <c r="J29" s="297"/>
      <c r="K29" s="187" t="s">
        <v>93</v>
      </c>
    </row>
    <row r="30" spans="1:11">
      <c r="A30" s="241" t="s">
        <v>210</v>
      </c>
      <c r="B30" s="206" t="s">
        <v>211</v>
      </c>
      <c r="C30" s="296"/>
      <c r="D30" s="296"/>
      <c r="E30" s="296"/>
      <c r="F30" s="296"/>
      <c r="G30" s="296"/>
      <c r="H30" s="296"/>
      <c r="I30" s="296"/>
      <c r="J30" s="297"/>
      <c r="K30" s="187" t="s">
        <v>93</v>
      </c>
    </row>
    <row r="31" spans="1:11">
      <c r="A31" s="205">
        <v>25.3</v>
      </c>
      <c r="B31" s="206" t="s">
        <v>146</v>
      </c>
      <c r="C31" s="296"/>
      <c r="D31" s="296"/>
      <c r="E31" s="296"/>
      <c r="F31" s="296"/>
      <c r="G31" s="296"/>
      <c r="H31" s="296"/>
      <c r="I31" s="296"/>
      <c r="J31" s="297"/>
      <c r="K31" s="187" t="s">
        <v>93</v>
      </c>
    </row>
    <row r="32" spans="1:11">
      <c r="A32" s="205">
        <v>25.3</v>
      </c>
      <c r="B32" s="206" t="s">
        <v>147</v>
      </c>
      <c r="C32" s="296"/>
      <c r="D32" s="296"/>
      <c r="E32" s="296"/>
      <c r="F32" s="296"/>
      <c r="G32" s="296"/>
      <c r="H32" s="296"/>
      <c r="I32" s="296"/>
      <c r="J32" s="297"/>
      <c r="K32" s="187" t="s">
        <v>93</v>
      </c>
    </row>
    <row r="33" spans="1:11">
      <c r="A33" s="205">
        <v>25.3</v>
      </c>
      <c r="B33" s="206" t="s">
        <v>148</v>
      </c>
      <c r="C33" s="296"/>
      <c r="D33" s="296"/>
      <c r="E33" s="296"/>
      <c r="F33" s="296"/>
      <c r="G33" s="296"/>
      <c r="H33" s="296"/>
      <c r="I33" s="296"/>
      <c r="J33" s="297"/>
      <c r="K33" s="187" t="s">
        <v>93</v>
      </c>
    </row>
    <row r="34" spans="1:11">
      <c r="A34" s="205">
        <v>25.3</v>
      </c>
      <c r="B34" s="206" t="s">
        <v>149</v>
      </c>
      <c r="C34" s="296"/>
      <c r="D34" s="296"/>
      <c r="E34" s="296"/>
      <c r="F34" s="296"/>
      <c r="G34" s="296"/>
      <c r="H34" s="296"/>
      <c r="I34" s="296"/>
      <c r="J34" s="297"/>
      <c r="K34" s="187" t="s">
        <v>93</v>
      </c>
    </row>
    <row r="35" spans="1:11">
      <c r="A35" s="205">
        <v>25.3</v>
      </c>
      <c r="B35" s="206" t="s">
        <v>150</v>
      </c>
      <c r="C35" s="296"/>
      <c r="D35" s="296"/>
      <c r="E35" s="296"/>
      <c r="F35" s="296"/>
      <c r="G35" s="296"/>
      <c r="H35" s="296"/>
      <c r="I35" s="296"/>
      <c r="J35" s="297"/>
      <c r="K35" s="187" t="s">
        <v>93</v>
      </c>
    </row>
    <row r="36" spans="1:11">
      <c r="A36" s="241" t="s">
        <v>156</v>
      </c>
      <c r="B36" s="206" t="s">
        <v>157</v>
      </c>
      <c r="C36" s="296"/>
      <c r="D36" s="296"/>
      <c r="E36" s="296"/>
      <c r="F36" s="296"/>
      <c r="G36" s="296"/>
      <c r="H36" s="296"/>
      <c r="I36" s="296"/>
      <c r="J36" s="297"/>
      <c r="K36" s="187" t="s">
        <v>93</v>
      </c>
    </row>
    <row r="37" spans="1:11">
      <c r="A37" s="205">
        <v>25.3</v>
      </c>
      <c r="B37" s="206" t="s">
        <v>213</v>
      </c>
      <c r="C37" s="296"/>
      <c r="D37" s="296"/>
      <c r="E37" s="296"/>
      <c r="F37" s="296"/>
      <c r="G37" s="296"/>
      <c r="H37" s="296"/>
      <c r="I37" s="296"/>
      <c r="J37" s="297"/>
      <c r="K37" s="187" t="s">
        <v>93</v>
      </c>
    </row>
    <row r="38" spans="1:11">
      <c r="A38" s="241" t="s">
        <v>152</v>
      </c>
      <c r="B38" s="206" t="s">
        <v>159</v>
      </c>
      <c r="C38" s="296"/>
      <c r="D38" s="296"/>
      <c r="E38" s="296"/>
      <c r="F38" s="296"/>
      <c r="G38" s="296"/>
      <c r="H38" s="296"/>
      <c r="I38" s="296"/>
      <c r="J38" s="297"/>
      <c r="K38" s="187" t="s">
        <v>93</v>
      </c>
    </row>
    <row r="39" spans="1:11">
      <c r="A39" s="241" t="s">
        <v>160</v>
      </c>
      <c r="B39" s="206" t="s">
        <v>161</v>
      </c>
      <c r="C39" s="296"/>
      <c r="D39" s="296"/>
      <c r="E39" s="296"/>
      <c r="F39" s="296"/>
      <c r="G39" s="296"/>
      <c r="H39" s="296"/>
      <c r="I39" s="296"/>
      <c r="J39" s="297"/>
      <c r="K39" s="187" t="s">
        <v>93</v>
      </c>
    </row>
    <row r="40" spans="1:11" ht="15">
      <c r="A40" s="821" t="s">
        <v>166</v>
      </c>
      <c r="B40" s="822"/>
      <c r="C40" s="292"/>
      <c r="D40" s="292"/>
      <c r="E40" s="292"/>
      <c r="F40" s="292"/>
      <c r="G40" s="292"/>
      <c r="H40" s="292"/>
      <c r="I40" s="292"/>
      <c r="J40" s="293"/>
      <c r="K40" s="187" t="s">
        <v>93</v>
      </c>
    </row>
    <row r="41" spans="1:11">
      <c r="A41" s="241" t="s">
        <v>167</v>
      </c>
      <c r="B41" s="206" t="s">
        <v>214</v>
      </c>
      <c r="C41" s="296"/>
      <c r="D41" s="296"/>
      <c r="E41" s="296"/>
      <c r="F41" s="296"/>
      <c r="G41" s="296"/>
      <c r="H41" s="296"/>
      <c r="I41" s="296"/>
      <c r="J41" s="297"/>
      <c r="K41" s="187" t="s">
        <v>93</v>
      </c>
    </row>
    <row r="42" spans="1:11">
      <c r="A42" s="213" t="s">
        <v>167</v>
      </c>
      <c r="B42" s="212" t="s">
        <v>174</v>
      </c>
      <c r="C42" s="296"/>
      <c r="D42" s="296"/>
      <c r="E42" s="296"/>
      <c r="F42" s="296"/>
      <c r="G42" s="296"/>
      <c r="H42" s="296"/>
      <c r="I42" s="296"/>
      <c r="J42" s="297"/>
      <c r="K42" s="187" t="s">
        <v>93</v>
      </c>
    </row>
    <row r="43" spans="1:11">
      <c r="A43" s="213" t="s">
        <v>167</v>
      </c>
      <c r="B43" s="212" t="s">
        <v>175</v>
      </c>
      <c r="C43" s="296"/>
      <c r="D43" s="296"/>
      <c r="E43" s="296"/>
      <c r="F43" s="296"/>
      <c r="G43" s="296"/>
      <c r="H43" s="296"/>
      <c r="I43" s="296"/>
      <c r="J43" s="297"/>
      <c r="K43" s="187" t="s">
        <v>93</v>
      </c>
    </row>
    <row r="44" spans="1:11">
      <c r="A44" s="213" t="s">
        <v>167</v>
      </c>
      <c r="B44" s="212" t="s">
        <v>176</v>
      </c>
      <c r="C44" s="296"/>
      <c r="D44" s="296"/>
      <c r="E44" s="296"/>
      <c r="F44" s="296"/>
      <c r="G44" s="296"/>
      <c r="H44" s="296"/>
      <c r="I44" s="296"/>
      <c r="J44" s="297"/>
      <c r="K44" s="187" t="s">
        <v>93</v>
      </c>
    </row>
    <row r="45" spans="1:11">
      <c r="A45" s="213" t="s">
        <v>167</v>
      </c>
      <c r="B45" s="212" t="s">
        <v>177</v>
      </c>
      <c r="C45" s="296"/>
      <c r="D45" s="296"/>
      <c r="E45" s="296"/>
      <c r="F45" s="296"/>
      <c r="G45" s="296"/>
      <c r="H45" s="296"/>
      <c r="I45" s="296"/>
      <c r="J45" s="297"/>
      <c r="K45" s="187" t="s">
        <v>93</v>
      </c>
    </row>
    <row r="46" spans="1:11">
      <c r="A46" s="213" t="s">
        <v>167</v>
      </c>
      <c r="B46" s="212" t="s">
        <v>178</v>
      </c>
      <c r="C46" s="296"/>
      <c r="D46" s="296"/>
      <c r="E46" s="296"/>
      <c r="F46" s="296"/>
      <c r="G46" s="296"/>
      <c r="H46" s="296"/>
      <c r="I46" s="296"/>
      <c r="J46" s="297"/>
      <c r="K46" s="187" t="s">
        <v>93</v>
      </c>
    </row>
    <row r="47" spans="1:11">
      <c r="A47" s="209">
        <v>31</v>
      </c>
      <c r="B47" s="206" t="s">
        <v>179</v>
      </c>
      <c r="C47" s="296"/>
      <c r="D47" s="296"/>
      <c r="E47" s="299"/>
      <c r="F47" s="299"/>
      <c r="G47" s="296"/>
      <c r="H47" s="296"/>
      <c r="I47" s="296"/>
      <c r="J47" s="297"/>
      <c r="K47" s="187" t="s">
        <v>93</v>
      </c>
    </row>
    <row r="48" spans="1:11">
      <c r="A48" s="241" t="s">
        <v>216</v>
      </c>
      <c r="B48" s="206" t="s">
        <v>217</v>
      </c>
      <c r="C48" s="296"/>
      <c r="D48" s="296"/>
      <c r="E48" s="299"/>
      <c r="F48" s="299"/>
      <c r="G48" s="296"/>
      <c r="H48" s="296"/>
      <c r="I48" s="296"/>
      <c r="J48" s="297"/>
      <c r="K48" s="187" t="s">
        <v>93</v>
      </c>
    </row>
    <row r="49" spans="1:18" ht="15">
      <c r="A49" s="821" t="s">
        <v>183</v>
      </c>
      <c r="B49" s="822"/>
      <c r="C49" s="292"/>
      <c r="D49" s="292"/>
      <c r="E49" s="292"/>
      <c r="F49" s="292"/>
      <c r="G49" s="292"/>
      <c r="H49" s="292"/>
      <c r="I49" s="292"/>
      <c r="J49" s="293"/>
      <c r="K49" s="187" t="s">
        <v>93</v>
      </c>
    </row>
    <row r="50" spans="1:18">
      <c r="A50" s="242" t="s">
        <v>184</v>
      </c>
      <c r="B50" s="217" t="s">
        <v>228</v>
      </c>
      <c r="C50" s="299"/>
      <c r="D50" s="299"/>
      <c r="E50" s="299"/>
      <c r="F50" s="299"/>
      <c r="G50" s="299"/>
      <c r="H50" s="299"/>
      <c r="I50" s="299"/>
      <c r="J50" s="300"/>
      <c r="K50" s="187" t="s">
        <v>93</v>
      </c>
    </row>
    <row r="51" spans="1:18" s="303" customFormat="1">
      <c r="A51" s="243" t="s">
        <v>184</v>
      </c>
      <c r="B51" s="244" t="s">
        <v>192</v>
      </c>
      <c r="C51" s="301"/>
      <c r="D51" s="301"/>
      <c r="E51" s="301"/>
      <c r="F51" s="301"/>
      <c r="G51" s="301"/>
      <c r="H51" s="301"/>
      <c r="I51" s="301"/>
      <c r="J51" s="302"/>
      <c r="K51" s="187" t="s">
        <v>93</v>
      </c>
    </row>
    <row r="52" spans="1:18">
      <c r="A52" s="304"/>
      <c r="B52" s="305" t="s">
        <v>193</v>
      </c>
      <c r="C52" s="306"/>
      <c r="D52" s="306"/>
      <c r="E52" s="306"/>
      <c r="F52" s="306"/>
      <c r="G52" s="306"/>
      <c r="H52" s="306"/>
      <c r="I52" s="306"/>
      <c r="J52" s="307"/>
      <c r="K52" s="187" t="s">
        <v>93</v>
      </c>
    </row>
    <row r="53" spans="1:18" ht="15">
      <c r="A53" s="819" t="s">
        <v>16</v>
      </c>
      <c r="B53" s="820"/>
      <c r="C53" s="820"/>
      <c r="D53" s="820"/>
      <c r="E53" s="820"/>
      <c r="F53" s="820"/>
      <c r="G53" s="820"/>
      <c r="H53" s="820"/>
      <c r="I53" s="820"/>
      <c r="J53" s="820"/>
      <c r="K53" s="187"/>
    </row>
    <row r="55" spans="1:18" ht="18.75">
      <c r="A55" s="810" t="s">
        <v>78</v>
      </c>
      <c r="B55" s="832"/>
      <c r="C55" s="832"/>
      <c r="D55" s="832"/>
      <c r="E55" s="832"/>
      <c r="F55" s="832"/>
      <c r="G55" s="832"/>
      <c r="H55" s="832"/>
      <c r="I55" s="832"/>
      <c r="J55" s="832"/>
      <c r="K55" s="221"/>
      <c r="L55" s="308"/>
      <c r="M55" s="308"/>
      <c r="N55" s="308"/>
      <c r="O55" s="308"/>
      <c r="P55" s="308"/>
      <c r="Q55" s="308"/>
      <c r="R55" s="308"/>
    </row>
    <row r="56" spans="1:18" ht="9.75" customHeight="1">
      <c r="A56" s="815" t="s">
        <v>194</v>
      </c>
      <c r="B56" s="833"/>
      <c r="C56" s="833"/>
      <c r="D56" s="833"/>
      <c r="E56" s="833"/>
      <c r="F56" s="833"/>
      <c r="G56" s="833"/>
      <c r="H56" s="833"/>
      <c r="I56" s="833"/>
      <c r="J56" s="833"/>
      <c r="K56" s="309"/>
      <c r="L56" s="247"/>
      <c r="M56" s="247"/>
      <c r="N56" s="247"/>
      <c r="O56" s="247"/>
      <c r="P56" s="247"/>
      <c r="Q56" s="247"/>
      <c r="R56" s="247"/>
    </row>
    <row r="57" spans="1:18" ht="11.25" customHeight="1">
      <c r="A57" s="224"/>
      <c r="B57" s="222"/>
      <c r="C57" s="222"/>
      <c r="D57" s="222"/>
      <c r="E57" s="222"/>
      <c r="F57" s="222"/>
      <c r="G57" s="222"/>
      <c r="H57" s="222"/>
      <c r="I57" s="222"/>
      <c r="J57" s="222"/>
      <c r="K57" s="221"/>
      <c r="L57" s="308"/>
      <c r="M57" s="308"/>
      <c r="N57" s="308"/>
      <c r="O57" s="308"/>
      <c r="P57" s="308"/>
      <c r="Q57" s="308"/>
      <c r="R57" s="308"/>
    </row>
    <row r="58" spans="1:18" ht="14.25" customHeight="1">
      <c r="A58" s="811" t="s">
        <v>195</v>
      </c>
      <c r="B58" s="834"/>
      <c r="C58" s="834"/>
      <c r="D58" s="834"/>
      <c r="E58" s="834"/>
      <c r="F58" s="834"/>
      <c r="G58" s="834"/>
      <c r="H58" s="834"/>
      <c r="I58" s="834"/>
      <c r="J58" s="834"/>
      <c r="K58" s="225"/>
      <c r="L58" s="131"/>
      <c r="M58" s="131"/>
      <c r="N58" s="131"/>
      <c r="O58" s="131"/>
      <c r="P58" s="131"/>
      <c r="Q58" s="131"/>
      <c r="R58" s="131"/>
    </row>
    <row r="59" spans="1:18" ht="16.5" customHeight="1">
      <c r="A59" s="227"/>
      <c r="B59" s="228"/>
      <c r="C59" s="228"/>
      <c r="D59" s="228"/>
      <c r="E59" s="228"/>
      <c r="F59" s="228"/>
      <c r="G59" s="228"/>
      <c r="H59" s="228"/>
      <c r="I59" s="228"/>
      <c r="J59" s="228"/>
      <c r="K59" s="229"/>
      <c r="L59" s="310"/>
      <c r="M59" s="310"/>
      <c r="N59" s="310"/>
      <c r="O59" s="310"/>
      <c r="P59" s="310"/>
      <c r="Q59" s="310"/>
      <c r="R59" s="310"/>
    </row>
    <row r="60" spans="1:18" ht="16.5" customHeight="1">
      <c r="A60" s="808" t="s">
        <v>196</v>
      </c>
      <c r="B60" s="831"/>
      <c r="C60" s="831"/>
      <c r="D60" s="831"/>
      <c r="E60" s="831"/>
      <c r="F60" s="831"/>
      <c r="G60" s="831"/>
      <c r="H60" s="831"/>
      <c r="I60" s="831"/>
      <c r="J60" s="831"/>
      <c r="K60" s="225"/>
      <c r="L60" s="131"/>
      <c r="M60" s="131"/>
      <c r="N60" s="131"/>
      <c r="O60" s="131"/>
      <c r="P60" s="131"/>
      <c r="Q60" s="131"/>
      <c r="R60" s="131"/>
    </row>
    <row r="61" spans="1:18" ht="26.25" customHeight="1">
      <c r="K61" s="187"/>
    </row>
  </sheetData>
  <mergeCells count="22">
    <mergeCell ref="A1:J1"/>
    <mergeCell ref="J12:J13"/>
    <mergeCell ref="A60:J60"/>
    <mergeCell ref="A12:B13"/>
    <mergeCell ref="A55:J55"/>
    <mergeCell ref="A56:J56"/>
    <mergeCell ref="A58:J58"/>
    <mergeCell ref="C12:C13"/>
    <mergeCell ref="D12:D13"/>
    <mergeCell ref="E12:E13"/>
    <mergeCell ref="A53:J53"/>
    <mergeCell ref="A40:B40"/>
    <mergeCell ref="A49:B49"/>
    <mergeCell ref="A3:J3"/>
    <mergeCell ref="A4:J4"/>
    <mergeCell ref="A5:J5"/>
    <mergeCell ref="A20:B20"/>
    <mergeCell ref="F12:F13"/>
    <mergeCell ref="G12:G13"/>
    <mergeCell ref="H12:H13"/>
    <mergeCell ref="I12:I13"/>
    <mergeCell ref="A14:B14"/>
  </mergeCells>
  <phoneticPr fontId="34" type="noConversion"/>
  <printOptions horizontalCentered="1"/>
  <pageMargins left="0.75" right="0.75" top="0.3" bottom="1" header="0.1" footer="0.5"/>
  <pageSetup scale="59" fitToHeight="2" orientation="landscape" cellComments="asDisplayed" r:id="rId1"/>
  <headerFooter alignWithMargins="0">
    <oddFooter>&amp;C&amp;11Exhibit N:  Modular Cost for New Positions</oddFooter>
  </headerFooter>
  <legacyDrawing r:id="rId2"/>
</worksheet>
</file>

<file path=xl/worksheets/sheet13.xml><?xml version="1.0" encoding="utf-8"?>
<worksheet xmlns="http://schemas.openxmlformats.org/spreadsheetml/2006/main" xmlns:r="http://schemas.openxmlformats.org/officeDocument/2006/relationships">
  <sheetPr codeName="Sheet8"/>
  <dimension ref="A1:R61"/>
  <sheetViews>
    <sheetView zoomScaleNormal="75" zoomScaleSheetLayoutView="75" workbookViewId="0">
      <selection activeCell="C47" sqref="C47"/>
    </sheetView>
  </sheetViews>
  <sheetFormatPr defaultRowHeight="12.75"/>
  <cols>
    <col min="1" max="1" width="10.6640625" style="188" customWidth="1"/>
    <col min="2" max="2" width="38.33203125" style="188" customWidth="1"/>
    <col min="3" max="8" width="9.88671875" style="193" customWidth="1"/>
    <col min="9" max="9" width="1.77734375" style="235" customWidth="1"/>
    <col min="10" max="16384" width="8.88671875" style="188"/>
  </cols>
  <sheetData>
    <row r="1" spans="1:10" ht="15.75">
      <c r="A1" s="794" t="s">
        <v>103</v>
      </c>
      <c r="B1" s="795"/>
      <c r="C1" s="795"/>
      <c r="D1" s="795"/>
      <c r="E1" s="795"/>
      <c r="F1" s="795"/>
      <c r="G1" s="795"/>
      <c r="H1" s="795"/>
      <c r="I1" s="311" t="s">
        <v>93</v>
      </c>
      <c r="J1" s="191"/>
    </row>
    <row r="2" spans="1:10" ht="15.75">
      <c r="A2" s="189"/>
      <c r="B2" s="190"/>
      <c r="C2" s="191"/>
      <c r="D2" s="191"/>
      <c r="E2" s="191"/>
      <c r="F2" s="191"/>
      <c r="G2" s="191"/>
      <c r="H2" s="191"/>
      <c r="I2" s="311" t="s">
        <v>93</v>
      </c>
      <c r="J2" s="191"/>
    </row>
    <row r="3" spans="1:10" ht="15.75">
      <c r="A3" s="823" t="s">
        <v>104</v>
      </c>
      <c r="B3" s="797"/>
      <c r="C3" s="797"/>
      <c r="D3" s="797"/>
      <c r="E3" s="797"/>
      <c r="F3" s="797"/>
      <c r="G3" s="797"/>
      <c r="H3" s="797"/>
      <c r="I3" s="311" t="s">
        <v>93</v>
      </c>
      <c r="J3" s="238"/>
    </row>
    <row r="4" spans="1:10" ht="15.75">
      <c r="A4" s="823" t="s">
        <v>95</v>
      </c>
      <c r="B4" s="798"/>
      <c r="C4" s="798"/>
      <c r="D4" s="798"/>
      <c r="E4" s="798"/>
      <c r="F4" s="798"/>
      <c r="G4" s="798"/>
      <c r="H4" s="798"/>
      <c r="I4" s="311" t="s">
        <v>93</v>
      </c>
      <c r="J4" s="238"/>
    </row>
    <row r="5" spans="1:10" ht="15.75">
      <c r="A5" s="824" t="s">
        <v>72</v>
      </c>
      <c r="B5" s="797"/>
      <c r="C5" s="797"/>
      <c r="D5" s="797"/>
      <c r="E5" s="797"/>
      <c r="F5" s="797"/>
      <c r="G5" s="797"/>
      <c r="H5" s="797"/>
      <c r="I5" s="311" t="s">
        <v>93</v>
      </c>
      <c r="J5" s="238"/>
    </row>
    <row r="6" spans="1:10" ht="15.75">
      <c r="A6" s="191"/>
      <c r="B6" s="191"/>
      <c r="C6" s="191"/>
      <c r="D6" s="191"/>
      <c r="E6" s="191"/>
      <c r="F6" s="191"/>
      <c r="G6" s="191"/>
      <c r="H6" s="191"/>
      <c r="I6" s="311" t="s">
        <v>93</v>
      </c>
    </row>
    <row r="7" spans="1:10">
      <c r="A7" s="192"/>
      <c r="E7" s="192"/>
      <c r="I7" s="311" t="s">
        <v>93</v>
      </c>
    </row>
    <row r="8" spans="1:10">
      <c r="A8" s="194" t="s">
        <v>105</v>
      </c>
      <c r="E8" s="192"/>
      <c r="I8" s="311" t="s">
        <v>93</v>
      </c>
    </row>
    <row r="9" spans="1:10">
      <c r="A9" s="194" t="s">
        <v>106</v>
      </c>
      <c r="B9" s="195" t="s">
        <v>197</v>
      </c>
      <c r="I9" s="311" t="s">
        <v>93</v>
      </c>
    </row>
    <row r="10" spans="1:10">
      <c r="A10" s="194" t="s">
        <v>108</v>
      </c>
      <c r="B10" s="195" t="s">
        <v>229</v>
      </c>
      <c r="I10" s="311" t="s">
        <v>93</v>
      </c>
    </row>
    <row r="11" spans="1:10">
      <c r="A11" s="194"/>
      <c r="B11" s="195"/>
      <c r="I11" s="311" t="s">
        <v>93</v>
      </c>
    </row>
    <row r="12" spans="1:10" ht="12.75" customHeight="1">
      <c r="A12" s="804" t="s">
        <v>110</v>
      </c>
      <c r="B12" s="805"/>
      <c r="C12" s="817" t="s">
        <v>230</v>
      </c>
      <c r="D12" s="800" t="s">
        <v>200</v>
      </c>
      <c r="E12" s="800" t="s">
        <v>113</v>
      </c>
      <c r="F12" s="800" t="s">
        <v>114</v>
      </c>
      <c r="G12" s="800" t="s">
        <v>231</v>
      </c>
      <c r="H12" s="802" t="s">
        <v>232</v>
      </c>
      <c r="I12" s="311" t="s">
        <v>93</v>
      </c>
    </row>
    <row r="13" spans="1:10" ht="12.75" customHeight="1">
      <c r="A13" s="806"/>
      <c r="B13" s="807"/>
      <c r="C13" s="818"/>
      <c r="D13" s="801"/>
      <c r="E13" s="801"/>
      <c r="F13" s="801"/>
      <c r="G13" s="801"/>
      <c r="H13" s="803"/>
      <c r="I13" s="311" t="s">
        <v>93</v>
      </c>
    </row>
    <row r="14" spans="1:10" ht="15">
      <c r="A14" s="821" t="s">
        <v>118</v>
      </c>
      <c r="B14" s="822"/>
      <c r="C14" s="199"/>
      <c r="D14" s="199"/>
      <c r="E14" s="199"/>
      <c r="F14" s="199"/>
      <c r="G14" s="199"/>
      <c r="H14" s="200"/>
      <c r="I14" s="311" t="s">
        <v>93</v>
      </c>
    </row>
    <row r="15" spans="1:10">
      <c r="A15" s="240" t="s">
        <v>119</v>
      </c>
      <c r="B15" s="202" t="s">
        <v>120</v>
      </c>
      <c r="C15" s="203"/>
      <c r="D15" s="203"/>
      <c r="E15" s="203"/>
      <c r="F15" s="203"/>
      <c r="G15" s="203"/>
      <c r="H15" s="204"/>
      <c r="I15" s="312" t="s">
        <v>93</v>
      </c>
    </row>
    <row r="16" spans="1:10">
      <c r="A16" s="241" t="s">
        <v>121</v>
      </c>
      <c r="B16" s="206" t="s">
        <v>202</v>
      </c>
      <c r="C16" s="207"/>
      <c r="D16" s="207"/>
      <c r="E16" s="207"/>
      <c r="F16" s="207"/>
      <c r="G16" s="207"/>
      <c r="H16" s="208"/>
      <c r="I16" s="311" t="s">
        <v>93</v>
      </c>
    </row>
    <row r="17" spans="1:9">
      <c r="A17" s="241" t="s">
        <v>121</v>
      </c>
      <c r="B17" s="206" t="s">
        <v>125</v>
      </c>
      <c r="C17" s="207"/>
      <c r="D17" s="207"/>
      <c r="E17" s="207"/>
      <c r="F17" s="207"/>
      <c r="G17" s="207"/>
      <c r="H17" s="208"/>
      <c r="I17" s="311" t="s">
        <v>93</v>
      </c>
    </row>
    <row r="18" spans="1:9">
      <c r="A18" s="241" t="s">
        <v>128</v>
      </c>
      <c r="B18" s="206" t="s">
        <v>127</v>
      </c>
      <c r="C18" s="207"/>
      <c r="D18" s="207"/>
      <c r="E18" s="207"/>
      <c r="F18" s="207"/>
      <c r="G18" s="207"/>
      <c r="H18" s="208"/>
      <c r="I18" s="311" t="s">
        <v>93</v>
      </c>
    </row>
    <row r="19" spans="1:9">
      <c r="A19" s="241" t="s">
        <v>128</v>
      </c>
      <c r="B19" s="206" t="s">
        <v>203</v>
      </c>
      <c r="C19" s="207"/>
      <c r="D19" s="207"/>
      <c r="E19" s="207"/>
      <c r="F19" s="207"/>
      <c r="G19" s="207"/>
      <c r="H19" s="208"/>
      <c r="I19" s="311" t="s">
        <v>93</v>
      </c>
    </row>
    <row r="20" spans="1:9" ht="15">
      <c r="A20" s="821" t="s">
        <v>132</v>
      </c>
      <c r="B20" s="822"/>
      <c r="C20" s="199"/>
      <c r="D20" s="199"/>
      <c r="E20" s="199"/>
      <c r="F20" s="199"/>
      <c r="G20" s="199"/>
      <c r="H20" s="200"/>
      <c r="I20" s="311" t="s">
        <v>93</v>
      </c>
    </row>
    <row r="21" spans="1:9">
      <c r="A21" s="241" t="s">
        <v>133</v>
      </c>
      <c r="B21" s="206" t="s">
        <v>134</v>
      </c>
      <c r="C21" s="207"/>
      <c r="D21" s="207"/>
      <c r="E21" s="207"/>
      <c r="F21" s="207"/>
      <c r="G21" s="207"/>
      <c r="H21" s="208"/>
      <c r="I21" s="311" t="s">
        <v>93</v>
      </c>
    </row>
    <row r="22" spans="1:9">
      <c r="A22" s="209">
        <v>22</v>
      </c>
      <c r="B22" s="206" t="s">
        <v>135</v>
      </c>
      <c r="C22" s="207"/>
      <c r="D22" s="207"/>
      <c r="E22" s="207"/>
      <c r="F22" s="207"/>
      <c r="G22" s="207"/>
      <c r="H22" s="208"/>
      <c r="I22" s="311" t="s">
        <v>93</v>
      </c>
    </row>
    <row r="23" spans="1:9">
      <c r="A23" s="241" t="s">
        <v>205</v>
      </c>
      <c r="B23" s="206" t="s">
        <v>206</v>
      </c>
      <c r="C23" s="207"/>
      <c r="D23" s="207"/>
      <c r="E23" s="207"/>
      <c r="F23" s="207"/>
      <c r="G23" s="207"/>
      <c r="H23" s="208"/>
      <c r="I23" s="311" t="s">
        <v>93</v>
      </c>
    </row>
    <row r="24" spans="1:9">
      <c r="A24" s="205">
        <v>23.2</v>
      </c>
      <c r="B24" s="206" t="s">
        <v>207</v>
      </c>
      <c r="C24" s="207"/>
      <c r="D24" s="207"/>
      <c r="E24" s="207"/>
      <c r="F24" s="207"/>
      <c r="G24" s="207"/>
      <c r="H24" s="208"/>
      <c r="I24" s="311" t="s">
        <v>93</v>
      </c>
    </row>
    <row r="25" spans="1:9">
      <c r="A25" s="241" t="s">
        <v>139</v>
      </c>
      <c r="B25" s="206" t="s">
        <v>140</v>
      </c>
      <c r="C25" s="207"/>
      <c r="D25" s="207"/>
      <c r="E25" s="207"/>
      <c r="F25" s="207"/>
      <c r="G25" s="207"/>
      <c r="H25" s="208"/>
      <c r="I25" s="311" t="s">
        <v>93</v>
      </c>
    </row>
    <row r="26" spans="1:9">
      <c r="A26" s="241" t="s">
        <v>139</v>
      </c>
      <c r="B26" s="206" t="s">
        <v>141</v>
      </c>
      <c r="C26" s="207"/>
      <c r="D26" s="207"/>
      <c r="E26" s="207"/>
      <c r="F26" s="207"/>
      <c r="G26" s="207"/>
      <c r="H26" s="208"/>
      <c r="I26" s="311" t="s">
        <v>93</v>
      </c>
    </row>
    <row r="27" spans="1:9">
      <c r="A27" s="241" t="s">
        <v>139</v>
      </c>
      <c r="B27" s="206" t="s">
        <v>142</v>
      </c>
      <c r="C27" s="207"/>
      <c r="D27" s="207"/>
      <c r="E27" s="207"/>
      <c r="F27" s="207"/>
      <c r="G27" s="207"/>
      <c r="H27" s="208"/>
      <c r="I27" s="311" t="s">
        <v>93</v>
      </c>
    </row>
    <row r="28" spans="1:9">
      <c r="A28" s="241" t="s">
        <v>139</v>
      </c>
      <c r="B28" s="206" t="s">
        <v>208</v>
      </c>
      <c r="C28" s="207"/>
      <c r="D28" s="207"/>
      <c r="E28" s="207"/>
      <c r="F28" s="207"/>
      <c r="G28" s="207"/>
      <c r="H28" s="208"/>
      <c r="I28" s="311" t="s">
        <v>93</v>
      </c>
    </row>
    <row r="29" spans="1:9">
      <c r="A29" s="241" t="s">
        <v>139</v>
      </c>
      <c r="B29" s="206" t="s">
        <v>209</v>
      </c>
      <c r="C29" s="207"/>
      <c r="D29" s="207"/>
      <c r="E29" s="207"/>
      <c r="F29" s="207"/>
      <c r="G29" s="207"/>
      <c r="H29" s="208"/>
      <c r="I29" s="311" t="s">
        <v>93</v>
      </c>
    </row>
    <row r="30" spans="1:9">
      <c r="A30" s="241" t="s">
        <v>210</v>
      </c>
      <c r="B30" s="206" t="s">
        <v>211</v>
      </c>
      <c r="C30" s="207"/>
      <c r="D30" s="207"/>
      <c r="E30" s="207"/>
      <c r="F30" s="207"/>
      <c r="G30" s="207"/>
      <c r="H30" s="208"/>
      <c r="I30" s="311" t="s">
        <v>93</v>
      </c>
    </row>
    <row r="31" spans="1:9">
      <c r="A31" s="205">
        <v>25.3</v>
      </c>
      <c r="B31" s="206" t="s">
        <v>146</v>
      </c>
      <c r="C31" s="207"/>
      <c r="D31" s="207"/>
      <c r="E31" s="207"/>
      <c r="F31" s="207"/>
      <c r="G31" s="207"/>
      <c r="H31" s="208"/>
      <c r="I31" s="311" t="s">
        <v>93</v>
      </c>
    </row>
    <row r="32" spans="1:9">
      <c r="A32" s="205">
        <v>25.3</v>
      </c>
      <c r="B32" s="206" t="s">
        <v>147</v>
      </c>
      <c r="C32" s="207"/>
      <c r="D32" s="207"/>
      <c r="E32" s="207"/>
      <c r="F32" s="207"/>
      <c r="G32" s="207"/>
      <c r="H32" s="208"/>
      <c r="I32" s="311" t="s">
        <v>93</v>
      </c>
    </row>
    <row r="33" spans="1:9">
      <c r="A33" s="205">
        <v>25.3</v>
      </c>
      <c r="B33" s="206" t="s">
        <v>148</v>
      </c>
      <c r="C33" s="207"/>
      <c r="D33" s="207"/>
      <c r="E33" s="207"/>
      <c r="F33" s="207"/>
      <c r="G33" s="207"/>
      <c r="H33" s="208"/>
      <c r="I33" s="311" t="s">
        <v>93</v>
      </c>
    </row>
    <row r="34" spans="1:9">
      <c r="A34" s="205">
        <v>25.3</v>
      </c>
      <c r="B34" s="206" t="s">
        <v>149</v>
      </c>
      <c r="C34" s="207"/>
      <c r="D34" s="207"/>
      <c r="E34" s="207"/>
      <c r="F34" s="207"/>
      <c r="G34" s="207"/>
      <c r="H34" s="208"/>
      <c r="I34" s="311" t="s">
        <v>93</v>
      </c>
    </row>
    <row r="35" spans="1:9">
      <c r="A35" s="205">
        <v>25.3</v>
      </c>
      <c r="B35" s="206" t="s">
        <v>150</v>
      </c>
      <c r="C35" s="207"/>
      <c r="D35" s="207"/>
      <c r="E35" s="207"/>
      <c r="F35" s="207"/>
      <c r="G35" s="207"/>
      <c r="H35" s="208"/>
      <c r="I35" s="311" t="s">
        <v>93</v>
      </c>
    </row>
    <row r="36" spans="1:9">
      <c r="A36" s="205">
        <v>25.3</v>
      </c>
      <c r="B36" s="206" t="s">
        <v>213</v>
      </c>
      <c r="C36" s="207"/>
      <c r="D36" s="207"/>
      <c r="E36" s="207"/>
      <c r="F36" s="207"/>
      <c r="G36" s="207"/>
      <c r="H36" s="208"/>
      <c r="I36" s="311" t="s">
        <v>93</v>
      </c>
    </row>
    <row r="37" spans="1:9">
      <c r="A37" s="241" t="s">
        <v>152</v>
      </c>
      <c r="B37" s="206" t="s">
        <v>159</v>
      </c>
      <c r="C37" s="207"/>
      <c r="D37" s="207"/>
      <c r="E37" s="207"/>
      <c r="F37" s="207"/>
      <c r="G37" s="207"/>
      <c r="H37" s="208"/>
      <c r="I37" s="311" t="s">
        <v>93</v>
      </c>
    </row>
    <row r="38" spans="1:9">
      <c r="A38" s="241" t="s">
        <v>160</v>
      </c>
      <c r="B38" s="206" t="s">
        <v>161</v>
      </c>
      <c r="C38" s="207"/>
      <c r="D38" s="207"/>
      <c r="E38" s="207"/>
      <c r="F38" s="207"/>
      <c r="G38" s="207"/>
      <c r="H38" s="208"/>
      <c r="I38" s="311" t="s">
        <v>93</v>
      </c>
    </row>
    <row r="39" spans="1:9" ht="15">
      <c r="A39" s="821" t="s">
        <v>166</v>
      </c>
      <c r="B39" s="822"/>
      <c r="C39" s="199"/>
      <c r="D39" s="199"/>
      <c r="E39" s="199"/>
      <c r="F39" s="199"/>
      <c r="G39" s="199"/>
      <c r="H39" s="200"/>
      <c r="I39" s="311" t="s">
        <v>93</v>
      </c>
    </row>
    <row r="40" spans="1:9">
      <c r="A40" s="241" t="s">
        <v>167</v>
      </c>
      <c r="B40" s="206" t="s">
        <v>214</v>
      </c>
      <c r="C40" s="207"/>
      <c r="D40" s="207"/>
      <c r="E40" s="207"/>
      <c r="F40" s="207"/>
      <c r="G40" s="207"/>
      <c r="H40" s="208"/>
      <c r="I40" s="311" t="s">
        <v>93</v>
      </c>
    </row>
    <row r="41" spans="1:9">
      <c r="A41" s="213" t="s">
        <v>167</v>
      </c>
      <c r="B41" s="212" t="s">
        <v>174</v>
      </c>
      <c r="C41" s="207"/>
      <c r="D41" s="207"/>
      <c r="E41" s="207"/>
      <c r="F41" s="207"/>
      <c r="G41" s="207"/>
      <c r="H41" s="208"/>
      <c r="I41" s="311" t="s">
        <v>93</v>
      </c>
    </row>
    <row r="42" spans="1:9">
      <c r="A42" s="213" t="s">
        <v>167</v>
      </c>
      <c r="B42" s="212" t="s">
        <v>175</v>
      </c>
      <c r="C42" s="207"/>
      <c r="D42" s="207"/>
      <c r="E42" s="207"/>
      <c r="F42" s="207"/>
      <c r="G42" s="207"/>
      <c r="H42" s="208"/>
      <c r="I42" s="311" t="s">
        <v>93</v>
      </c>
    </row>
    <row r="43" spans="1:9">
      <c r="A43" s="213" t="s">
        <v>167</v>
      </c>
      <c r="B43" s="212" t="s">
        <v>233</v>
      </c>
      <c r="C43" s="207"/>
      <c r="D43" s="207"/>
      <c r="E43" s="207"/>
      <c r="F43" s="207"/>
      <c r="G43" s="207"/>
      <c r="H43" s="208"/>
      <c r="I43" s="311" t="s">
        <v>93</v>
      </c>
    </row>
    <row r="44" spans="1:9">
      <c r="A44" s="213" t="s">
        <v>167</v>
      </c>
      <c r="B44" s="212" t="s">
        <v>176</v>
      </c>
      <c r="C44" s="207"/>
      <c r="D44" s="207"/>
      <c r="E44" s="207"/>
      <c r="F44" s="207"/>
      <c r="G44" s="207"/>
      <c r="H44" s="208"/>
      <c r="I44" s="311" t="s">
        <v>93</v>
      </c>
    </row>
    <row r="45" spans="1:9">
      <c r="A45" s="213" t="s">
        <v>167</v>
      </c>
      <c r="B45" s="212" t="s">
        <v>177</v>
      </c>
      <c r="C45" s="207"/>
      <c r="D45" s="207"/>
      <c r="E45" s="207"/>
      <c r="F45" s="207"/>
      <c r="G45" s="207"/>
      <c r="H45" s="208"/>
      <c r="I45" s="311" t="s">
        <v>93</v>
      </c>
    </row>
    <row r="46" spans="1:9">
      <c r="A46" s="213" t="s">
        <v>167</v>
      </c>
      <c r="B46" s="212" t="s">
        <v>178</v>
      </c>
      <c r="C46" s="207"/>
      <c r="D46" s="207"/>
      <c r="E46" s="207"/>
      <c r="F46" s="207"/>
      <c r="G46" s="207"/>
      <c r="H46" s="208"/>
      <c r="I46" s="311" t="s">
        <v>93</v>
      </c>
    </row>
    <row r="47" spans="1:9">
      <c r="A47" s="241" t="s">
        <v>167</v>
      </c>
      <c r="B47" s="206" t="s">
        <v>179</v>
      </c>
      <c r="C47" s="207"/>
      <c r="D47" s="207"/>
      <c r="E47" s="218"/>
      <c r="F47" s="218"/>
      <c r="G47" s="207"/>
      <c r="H47" s="208"/>
      <c r="I47" s="311" t="s">
        <v>93</v>
      </c>
    </row>
    <row r="48" spans="1:9">
      <c r="A48" s="241" t="s">
        <v>216</v>
      </c>
      <c r="B48" s="206" t="s">
        <v>217</v>
      </c>
      <c r="C48" s="207"/>
      <c r="D48" s="207"/>
      <c r="E48" s="218"/>
      <c r="F48" s="218"/>
      <c r="G48" s="207"/>
      <c r="H48" s="208"/>
      <c r="I48" s="311" t="s">
        <v>93</v>
      </c>
    </row>
    <row r="49" spans="1:18" ht="15">
      <c r="A49" s="821" t="s">
        <v>183</v>
      </c>
      <c r="B49" s="822"/>
      <c r="C49" s="199"/>
      <c r="D49" s="199"/>
      <c r="E49" s="199"/>
      <c r="F49" s="199"/>
      <c r="G49" s="199"/>
      <c r="H49" s="200"/>
      <c r="I49" s="311" t="s">
        <v>93</v>
      </c>
    </row>
    <row r="50" spans="1:18">
      <c r="A50" s="241" t="s">
        <v>184</v>
      </c>
      <c r="B50" s="206" t="s">
        <v>228</v>
      </c>
      <c r="C50" s="207"/>
      <c r="D50" s="207"/>
      <c r="E50" s="207"/>
      <c r="F50" s="207"/>
      <c r="G50" s="207"/>
      <c r="H50" s="208"/>
      <c r="I50" s="311" t="s">
        <v>93</v>
      </c>
    </row>
    <row r="51" spans="1:18">
      <c r="A51" s="213" t="s">
        <v>184</v>
      </c>
      <c r="B51" s="212" t="s">
        <v>192</v>
      </c>
      <c r="C51" s="207"/>
      <c r="D51" s="207"/>
      <c r="E51" s="207"/>
      <c r="F51" s="207"/>
      <c r="G51" s="207"/>
      <c r="H51" s="208"/>
      <c r="I51" s="311" t="s">
        <v>93</v>
      </c>
    </row>
    <row r="52" spans="1:18">
      <c r="A52" s="239"/>
      <c r="B52" s="220" t="s">
        <v>193</v>
      </c>
      <c r="C52" s="199"/>
      <c r="D52" s="199"/>
      <c r="E52" s="199"/>
      <c r="F52" s="199"/>
      <c r="G52" s="199"/>
      <c r="H52" s="200"/>
      <c r="I52" s="311" t="s">
        <v>93</v>
      </c>
    </row>
    <row r="53" spans="1:18">
      <c r="A53" s="826" t="s">
        <v>16</v>
      </c>
      <c r="B53" s="826"/>
      <c r="C53" s="827"/>
      <c r="D53" s="827"/>
      <c r="E53" s="827"/>
      <c r="F53" s="827"/>
      <c r="G53" s="827"/>
      <c r="H53" s="827"/>
      <c r="I53" s="826"/>
    </row>
    <row r="55" spans="1:18" ht="15.75">
      <c r="A55" s="810" t="s">
        <v>78</v>
      </c>
      <c r="B55" s="835"/>
      <c r="C55" s="835"/>
      <c r="D55" s="835"/>
      <c r="E55" s="835"/>
      <c r="F55" s="835"/>
      <c r="G55" s="835"/>
      <c r="H55" s="835"/>
      <c r="I55" s="313"/>
      <c r="J55" s="222"/>
      <c r="K55" s="222"/>
      <c r="L55" s="222"/>
      <c r="M55" s="222"/>
      <c r="N55" s="222"/>
      <c r="O55" s="222"/>
      <c r="P55" s="222"/>
      <c r="Q55" s="222"/>
      <c r="R55" s="222"/>
    </row>
    <row r="56" spans="1:18" ht="15">
      <c r="A56" s="815" t="s">
        <v>194</v>
      </c>
      <c r="B56" s="835"/>
      <c r="C56" s="835"/>
      <c r="D56" s="835"/>
      <c r="E56" s="835"/>
      <c r="F56" s="835"/>
      <c r="G56" s="835"/>
      <c r="H56" s="835"/>
      <c r="I56" s="314"/>
      <c r="J56" s="287"/>
      <c r="K56" s="287"/>
      <c r="L56" s="287"/>
      <c r="M56" s="287"/>
      <c r="N56" s="287"/>
      <c r="O56" s="287"/>
      <c r="P56" s="287"/>
      <c r="Q56" s="287"/>
      <c r="R56" s="287"/>
    </row>
    <row r="57" spans="1:18" ht="13.5">
      <c r="A57" s="224"/>
      <c r="B57" s="222"/>
      <c r="C57" s="222"/>
      <c r="D57" s="222"/>
      <c r="E57" s="222"/>
      <c r="F57" s="222"/>
      <c r="G57" s="222"/>
      <c r="H57" s="222"/>
      <c r="I57" s="313"/>
      <c r="J57" s="222"/>
      <c r="K57" s="222"/>
      <c r="L57" s="222"/>
      <c r="M57" s="222"/>
      <c r="N57" s="222"/>
      <c r="O57" s="222"/>
      <c r="P57" s="222"/>
      <c r="Q57" s="222"/>
      <c r="R57" s="222"/>
    </row>
    <row r="58" spans="1:18" ht="30.75" customHeight="1">
      <c r="A58" s="811" t="s">
        <v>195</v>
      </c>
      <c r="B58" s="835"/>
      <c r="C58" s="835"/>
      <c r="D58" s="835"/>
      <c r="E58" s="835"/>
      <c r="F58" s="835"/>
      <c r="G58" s="835"/>
      <c r="H58" s="835"/>
      <c r="I58" s="315"/>
      <c r="J58" s="226"/>
      <c r="K58" s="226"/>
      <c r="L58" s="226"/>
      <c r="M58" s="226"/>
      <c r="N58" s="226"/>
      <c r="O58" s="226"/>
      <c r="P58" s="226"/>
      <c r="Q58" s="226"/>
      <c r="R58" s="226"/>
    </row>
    <row r="59" spans="1:18">
      <c r="A59" s="227"/>
      <c r="B59" s="228"/>
      <c r="C59" s="228"/>
      <c r="D59" s="228"/>
      <c r="E59" s="228"/>
      <c r="F59" s="228"/>
      <c r="G59" s="228"/>
      <c r="H59" s="228"/>
      <c r="I59" s="316"/>
      <c r="J59" s="228"/>
      <c r="K59" s="228"/>
      <c r="L59" s="228"/>
      <c r="M59" s="228"/>
      <c r="N59" s="228"/>
      <c r="O59" s="228"/>
      <c r="P59" s="228"/>
      <c r="Q59" s="228"/>
      <c r="R59" s="228"/>
    </row>
    <row r="60" spans="1:18" ht="29.25" customHeight="1">
      <c r="A60" s="808" t="s">
        <v>196</v>
      </c>
      <c r="B60" s="835"/>
      <c r="C60" s="835"/>
      <c r="D60" s="835"/>
      <c r="E60" s="835"/>
      <c r="F60" s="835"/>
      <c r="G60" s="835"/>
      <c r="H60" s="835"/>
      <c r="I60" s="315"/>
      <c r="J60" s="226"/>
      <c r="K60" s="226"/>
      <c r="L60" s="226"/>
      <c r="M60" s="226"/>
      <c r="N60" s="226"/>
      <c r="O60" s="226"/>
      <c r="P60" s="226"/>
      <c r="Q60" s="226"/>
      <c r="R60" s="226"/>
    </row>
    <row r="61" spans="1:18">
      <c r="I61" s="317"/>
    </row>
  </sheetData>
  <mergeCells count="20">
    <mergeCell ref="A56:H56"/>
    <mergeCell ref="A58:H58"/>
    <mergeCell ref="A60:H60"/>
    <mergeCell ref="A12:B13"/>
    <mergeCell ref="A55:H55"/>
    <mergeCell ref="H12:H13"/>
    <mergeCell ref="F12:F13"/>
    <mergeCell ref="G12:G13"/>
    <mergeCell ref="E12:E13"/>
    <mergeCell ref="A49:B49"/>
    <mergeCell ref="A53:I53"/>
    <mergeCell ref="A1:H1"/>
    <mergeCell ref="A14:B14"/>
    <mergeCell ref="A20:B20"/>
    <mergeCell ref="A39:B39"/>
    <mergeCell ref="D12:D13"/>
    <mergeCell ref="A3:H3"/>
    <mergeCell ref="A4:H4"/>
    <mergeCell ref="A5:H5"/>
    <mergeCell ref="C12:C13"/>
  </mergeCells>
  <phoneticPr fontId="34" type="noConversion"/>
  <printOptions horizontalCentered="1"/>
  <pageMargins left="0.75" right="0.75" top="0.3" bottom="1" header="0.1" footer="0.5"/>
  <pageSetup scale="75" orientation="landscape" cellComments="asDisplayed" r:id="rId1"/>
  <headerFooter alignWithMargins="0">
    <oddFooter>&amp;C&amp;11Exhibit N:  Modular Cost for New Positions</oddFooter>
  </headerFooter>
  <legacyDrawing r:id="rId2"/>
</worksheet>
</file>

<file path=xl/worksheets/sheet14.xml><?xml version="1.0" encoding="utf-8"?>
<worksheet xmlns="http://schemas.openxmlformats.org/spreadsheetml/2006/main" xmlns:r="http://schemas.openxmlformats.org/officeDocument/2006/relationships">
  <sheetPr codeName="Sheet20"/>
  <dimension ref="A1:N67"/>
  <sheetViews>
    <sheetView zoomScaleNormal="100" zoomScaleSheetLayoutView="75" workbookViewId="0">
      <selection activeCell="C47" sqref="C47"/>
    </sheetView>
  </sheetViews>
  <sheetFormatPr defaultRowHeight="15"/>
  <cols>
    <col min="1" max="1" width="29.21875" customWidth="1"/>
    <col min="13" max="13" width="0.77734375" style="153" customWidth="1"/>
    <col min="14" max="14" width="8.88671875" style="319" customWidth="1"/>
  </cols>
  <sheetData>
    <row r="1" spans="1:13" ht="15.75">
      <c r="A1" s="839" t="s">
        <v>234</v>
      </c>
      <c r="B1" s="662"/>
      <c r="C1" s="662"/>
      <c r="D1" s="662"/>
      <c r="E1" s="662"/>
      <c r="F1" s="662"/>
      <c r="G1" s="662"/>
      <c r="H1" s="662"/>
      <c r="I1" s="662"/>
      <c r="J1" s="662"/>
      <c r="K1" s="662"/>
      <c r="L1" s="662"/>
      <c r="M1" s="318" t="s">
        <v>93</v>
      </c>
    </row>
    <row r="2" spans="1:13" ht="15.75">
      <c r="A2" s="185"/>
      <c r="M2" s="318" t="s">
        <v>93</v>
      </c>
    </row>
    <row r="3" spans="1:13">
      <c r="A3" s="320" t="s">
        <v>235</v>
      </c>
      <c r="B3" s="321"/>
      <c r="C3" s="321"/>
      <c r="D3" s="321"/>
      <c r="E3" s="321"/>
      <c r="F3" s="321"/>
      <c r="G3" s="321"/>
      <c r="H3" s="321"/>
      <c r="I3" s="321"/>
      <c r="J3" s="321"/>
      <c r="K3" s="321"/>
      <c r="L3" s="321"/>
      <c r="M3" s="318" t="s">
        <v>93</v>
      </c>
    </row>
    <row r="4" spans="1:13">
      <c r="A4" s="322" t="s">
        <v>236</v>
      </c>
      <c r="B4" s="186"/>
      <c r="C4" s="186"/>
      <c r="D4" s="321"/>
      <c r="E4" s="321"/>
      <c r="F4" s="321"/>
      <c r="G4" s="321"/>
      <c r="H4" s="321"/>
      <c r="I4" s="321"/>
      <c r="J4" s="321"/>
      <c r="K4" s="321"/>
      <c r="L4" s="321"/>
      <c r="M4" s="318" t="s">
        <v>93</v>
      </c>
    </row>
    <row r="5" spans="1:13">
      <c r="A5" s="322" t="s">
        <v>341</v>
      </c>
      <c r="B5" s="186"/>
      <c r="C5" s="186"/>
      <c r="D5" s="321"/>
      <c r="E5" s="321"/>
      <c r="F5" s="321"/>
      <c r="G5" s="321"/>
      <c r="H5" s="321"/>
      <c r="I5" s="321"/>
      <c r="J5" s="321"/>
      <c r="K5" s="321"/>
      <c r="L5" s="321"/>
      <c r="M5" s="318" t="s">
        <v>93</v>
      </c>
    </row>
    <row r="6" spans="1:13" ht="15.75" thickBot="1">
      <c r="A6" s="186"/>
      <c r="B6" s="186"/>
      <c r="C6" s="321"/>
      <c r="D6" s="321"/>
      <c r="E6" s="321"/>
      <c r="F6" s="321"/>
      <c r="G6" s="321"/>
      <c r="H6" s="321"/>
      <c r="I6" s="321"/>
      <c r="J6" s="321"/>
      <c r="K6" s="321"/>
      <c r="L6" s="321"/>
      <c r="M6" s="318" t="s">
        <v>93</v>
      </c>
    </row>
    <row r="7" spans="1:13">
      <c r="A7" s="323" t="s">
        <v>237</v>
      </c>
      <c r="B7" s="837" t="s">
        <v>238</v>
      </c>
      <c r="C7" s="837" t="s">
        <v>239</v>
      </c>
      <c r="D7" s="324"/>
      <c r="E7" s="837" t="s">
        <v>240</v>
      </c>
      <c r="F7" s="837" t="s">
        <v>241</v>
      </c>
      <c r="G7" s="324"/>
      <c r="H7" s="837" t="s">
        <v>242</v>
      </c>
      <c r="I7" s="837" t="s">
        <v>243</v>
      </c>
      <c r="J7" s="324"/>
      <c r="K7" s="837" t="s">
        <v>244</v>
      </c>
      <c r="L7" s="837" t="s">
        <v>239</v>
      </c>
      <c r="M7" s="318" t="s">
        <v>93</v>
      </c>
    </row>
    <row r="8" spans="1:13" ht="30.75" customHeight="1">
      <c r="A8" s="325" t="s">
        <v>245</v>
      </c>
      <c r="B8" s="838"/>
      <c r="C8" s="838"/>
      <c r="D8" s="326"/>
      <c r="E8" s="838"/>
      <c r="F8" s="838"/>
      <c r="G8" s="326"/>
      <c r="H8" s="838"/>
      <c r="I8" s="838"/>
      <c r="J8" s="326"/>
      <c r="K8" s="838"/>
      <c r="L8" s="838"/>
      <c r="M8" s="318" t="s">
        <v>93</v>
      </c>
    </row>
    <row r="9" spans="1:13">
      <c r="A9" s="327" t="s">
        <v>246</v>
      </c>
      <c r="B9" s="328"/>
      <c r="C9" s="329"/>
      <c r="D9" s="330"/>
      <c r="E9" s="329"/>
      <c r="F9" s="331"/>
      <c r="G9" s="332"/>
      <c r="H9" s="329"/>
      <c r="I9" s="329"/>
      <c r="J9" s="332"/>
      <c r="K9" s="333"/>
      <c r="L9" s="329"/>
      <c r="M9" s="318" t="s">
        <v>93</v>
      </c>
    </row>
    <row r="10" spans="1:13">
      <c r="A10" s="334" t="s">
        <v>247</v>
      </c>
      <c r="B10" s="335">
        <v>0</v>
      </c>
      <c r="C10" s="336">
        <v>0</v>
      </c>
      <c r="D10" s="337"/>
      <c r="E10" s="336">
        <v>0</v>
      </c>
      <c r="F10" s="338">
        <v>0</v>
      </c>
      <c r="G10" s="339"/>
      <c r="H10" s="336">
        <v>0</v>
      </c>
      <c r="I10" s="336">
        <v>0</v>
      </c>
      <c r="J10" s="339"/>
      <c r="K10" s="338">
        <f t="shared" ref="K10:K17" si="0">(H10+I10)</f>
        <v>0</v>
      </c>
      <c r="L10" s="336">
        <v>0</v>
      </c>
      <c r="M10" s="318" t="s">
        <v>93</v>
      </c>
    </row>
    <row r="11" spans="1:13">
      <c r="A11" s="334" t="s">
        <v>248</v>
      </c>
      <c r="B11" s="335">
        <v>0</v>
      </c>
      <c r="C11" s="336">
        <v>0</v>
      </c>
      <c r="D11" s="337"/>
      <c r="E11" s="336">
        <v>0</v>
      </c>
      <c r="F11" s="338">
        <v>0</v>
      </c>
      <c r="G11" s="339"/>
      <c r="H11" s="336">
        <v>0</v>
      </c>
      <c r="I11" s="336">
        <v>0</v>
      </c>
      <c r="J11" s="339"/>
      <c r="K11" s="338">
        <f t="shared" si="0"/>
        <v>0</v>
      </c>
      <c r="L11" s="336">
        <v>0</v>
      </c>
      <c r="M11" s="318" t="s">
        <v>93</v>
      </c>
    </row>
    <row r="12" spans="1:13">
      <c r="A12" s="334" t="s">
        <v>249</v>
      </c>
      <c r="B12" s="335">
        <v>0</v>
      </c>
      <c r="C12" s="336">
        <v>0</v>
      </c>
      <c r="D12" s="337"/>
      <c r="E12" s="336">
        <v>0</v>
      </c>
      <c r="F12" s="338">
        <v>0</v>
      </c>
      <c r="G12" s="339"/>
      <c r="H12" s="336">
        <v>0</v>
      </c>
      <c r="I12" s="336">
        <v>0</v>
      </c>
      <c r="J12" s="339"/>
      <c r="K12" s="338">
        <f t="shared" si="0"/>
        <v>0</v>
      </c>
      <c r="L12" s="336">
        <v>0</v>
      </c>
      <c r="M12" s="318" t="s">
        <v>93</v>
      </c>
    </row>
    <row r="13" spans="1:13">
      <c r="A13" s="334" t="s">
        <v>250</v>
      </c>
      <c r="B13" s="335">
        <v>0</v>
      </c>
      <c r="C13" s="336">
        <v>0</v>
      </c>
      <c r="D13" s="337"/>
      <c r="E13" s="336">
        <v>0</v>
      </c>
      <c r="F13" s="338">
        <v>0</v>
      </c>
      <c r="G13" s="339"/>
      <c r="H13" s="336">
        <v>0</v>
      </c>
      <c r="I13" s="336">
        <v>0</v>
      </c>
      <c r="J13" s="339"/>
      <c r="K13" s="338">
        <f t="shared" si="0"/>
        <v>0</v>
      </c>
      <c r="L13" s="336">
        <v>0</v>
      </c>
      <c r="M13" s="318" t="s">
        <v>93</v>
      </c>
    </row>
    <row r="14" spans="1:13">
      <c r="A14" s="334" t="s">
        <v>251</v>
      </c>
      <c r="B14" s="335">
        <v>0</v>
      </c>
      <c r="C14" s="336">
        <v>0</v>
      </c>
      <c r="D14" s="337"/>
      <c r="E14" s="336">
        <v>0</v>
      </c>
      <c r="F14" s="338">
        <v>0</v>
      </c>
      <c r="G14" s="339"/>
      <c r="H14" s="336">
        <v>0</v>
      </c>
      <c r="I14" s="336">
        <v>0</v>
      </c>
      <c r="J14" s="339"/>
      <c r="K14" s="338">
        <f t="shared" si="0"/>
        <v>0</v>
      </c>
      <c r="L14" s="336">
        <v>0</v>
      </c>
      <c r="M14" s="318" t="s">
        <v>93</v>
      </c>
    </row>
    <row r="15" spans="1:13">
      <c r="A15" s="334" t="s">
        <v>252</v>
      </c>
      <c r="B15" s="335">
        <v>0</v>
      </c>
      <c r="C15" s="336">
        <v>0</v>
      </c>
      <c r="D15" s="337"/>
      <c r="E15" s="336">
        <v>0</v>
      </c>
      <c r="F15" s="338">
        <v>0</v>
      </c>
      <c r="G15" s="339"/>
      <c r="H15" s="336">
        <v>0</v>
      </c>
      <c r="I15" s="336">
        <v>0</v>
      </c>
      <c r="J15" s="339"/>
      <c r="K15" s="338">
        <f t="shared" si="0"/>
        <v>0</v>
      </c>
      <c r="L15" s="336">
        <v>0</v>
      </c>
      <c r="M15" s="318" t="s">
        <v>93</v>
      </c>
    </row>
    <row r="16" spans="1:13">
      <c r="A16" s="334" t="s">
        <v>253</v>
      </c>
      <c r="B16" s="336">
        <v>0</v>
      </c>
      <c r="C16" s="336">
        <v>0</v>
      </c>
      <c r="D16" s="337"/>
      <c r="E16" s="336">
        <v>0</v>
      </c>
      <c r="F16" s="338">
        <v>0</v>
      </c>
      <c r="G16" s="339"/>
      <c r="H16" s="336">
        <v>0</v>
      </c>
      <c r="I16" s="336">
        <v>0</v>
      </c>
      <c r="J16" s="339"/>
      <c r="K16" s="338">
        <f t="shared" si="0"/>
        <v>0</v>
      </c>
      <c r="L16" s="336">
        <v>0</v>
      </c>
      <c r="M16" s="318" t="s">
        <v>93</v>
      </c>
    </row>
    <row r="17" spans="1:13">
      <c r="A17" s="334" t="s">
        <v>254</v>
      </c>
      <c r="B17" s="336">
        <v>0</v>
      </c>
      <c r="C17" s="336">
        <v>0</v>
      </c>
      <c r="D17" s="337"/>
      <c r="E17" s="336">
        <v>0</v>
      </c>
      <c r="F17" s="338">
        <v>0</v>
      </c>
      <c r="G17" s="339"/>
      <c r="H17" s="336">
        <v>0</v>
      </c>
      <c r="I17" s="336">
        <v>0</v>
      </c>
      <c r="J17" s="339"/>
      <c r="K17" s="336">
        <f t="shared" si="0"/>
        <v>0</v>
      </c>
      <c r="L17" s="336">
        <v>0</v>
      </c>
      <c r="M17" s="318" t="s">
        <v>93</v>
      </c>
    </row>
    <row r="18" spans="1:13">
      <c r="A18" s="340" t="s">
        <v>255</v>
      </c>
      <c r="B18" s="336">
        <v>0</v>
      </c>
      <c r="C18" s="336">
        <v>0</v>
      </c>
      <c r="D18" s="337"/>
      <c r="E18" s="336">
        <v>0</v>
      </c>
      <c r="F18" s="336">
        <v>0</v>
      </c>
      <c r="G18" s="339"/>
      <c r="H18" s="336">
        <v>0</v>
      </c>
      <c r="I18" s="336">
        <v>0</v>
      </c>
      <c r="J18" s="339"/>
      <c r="K18" s="336">
        <v>0</v>
      </c>
      <c r="L18" s="336">
        <v>0</v>
      </c>
      <c r="M18" s="318" t="s">
        <v>93</v>
      </c>
    </row>
    <row r="19" spans="1:13">
      <c r="A19" s="341" t="s">
        <v>256</v>
      </c>
      <c r="B19" s="342">
        <v>0</v>
      </c>
      <c r="C19" s="342">
        <v>0</v>
      </c>
      <c r="D19" s="343"/>
      <c r="E19" s="342">
        <v>0</v>
      </c>
      <c r="F19" s="344">
        <v>0</v>
      </c>
      <c r="G19" s="345"/>
      <c r="H19" s="342">
        <v>0</v>
      </c>
      <c r="I19" s="342">
        <v>0</v>
      </c>
      <c r="J19" s="345"/>
      <c r="K19" s="342">
        <f>(H19+I19)</f>
        <v>0</v>
      </c>
      <c r="L19" s="342">
        <v>0</v>
      </c>
      <c r="M19" s="318" t="s">
        <v>93</v>
      </c>
    </row>
    <row r="20" spans="1:13" ht="15.75" thickBot="1">
      <c r="A20" s="346" t="s">
        <v>257</v>
      </c>
      <c r="B20" s="335">
        <f>SUM(B10:B19)</f>
        <v>0</v>
      </c>
      <c r="C20" s="347">
        <f>SUM(C10:C19)</f>
        <v>0</v>
      </c>
      <c r="D20" s="337"/>
      <c r="E20" s="335">
        <f>SUM(E10:E19)</f>
        <v>0</v>
      </c>
      <c r="F20" s="335">
        <f>SUM(F10:F19)</f>
        <v>0</v>
      </c>
      <c r="G20" s="339"/>
      <c r="H20" s="335">
        <f>SUM(H10:H19)</f>
        <v>0</v>
      </c>
      <c r="I20" s="335">
        <f>SUM(I10:I19)</f>
        <v>0</v>
      </c>
      <c r="J20" s="339"/>
      <c r="K20" s="335">
        <f>SUM(K10:K19)</f>
        <v>0</v>
      </c>
      <c r="L20" s="336">
        <f>SUM(L10:L19)</f>
        <v>0</v>
      </c>
      <c r="M20" s="318" t="s">
        <v>93</v>
      </c>
    </row>
    <row r="21" spans="1:13" ht="15.75" thickBot="1">
      <c r="A21" s="329"/>
      <c r="B21" s="335"/>
      <c r="C21" s="336"/>
      <c r="D21" s="337"/>
      <c r="E21" s="336"/>
      <c r="F21" s="338"/>
      <c r="G21" s="339"/>
      <c r="H21" s="336"/>
      <c r="I21" s="336"/>
      <c r="J21" s="339"/>
      <c r="K21" s="338"/>
      <c r="L21" s="347"/>
      <c r="M21" s="318" t="s">
        <v>93</v>
      </c>
    </row>
    <row r="22" spans="1:13">
      <c r="A22" s="327" t="s">
        <v>258</v>
      </c>
      <c r="B22" s="335"/>
      <c r="C22" s="336"/>
      <c r="D22" s="337"/>
      <c r="E22" s="336"/>
      <c r="F22" s="338"/>
      <c r="G22" s="339"/>
      <c r="H22" s="336"/>
      <c r="I22" s="336"/>
      <c r="J22" s="339"/>
      <c r="K22" s="338"/>
      <c r="L22" s="336"/>
      <c r="M22" s="318" t="s">
        <v>93</v>
      </c>
    </row>
    <row r="23" spans="1:13">
      <c r="A23" s="348" t="s">
        <v>259</v>
      </c>
      <c r="B23" s="335">
        <v>0</v>
      </c>
      <c r="C23" s="336">
        <v>0</v>
      </c>
      <c r="D23" s="337"/>
      <c r="E23" s="336">
        <v>0</v>
      </c>
      <c r="F23" s="338">
        <v>0</v>
      </c>
      <c r="G23" s="339"/>
      <c r="H23" s="336">
        <v>0</v>
      </c>
      <c r="I23" s="336">
        <v>0</v>
      </c>
      <c r="J23" s="339"/>
      <c r="K23" s="338">
        <f t="shared" ref="K23:K29" si="1">(H23+I23)</f>
        <v>0</v>
      </c>
      <c r="L23" s="336">
        <v>0</v>
      </c>
      <c r="M23" s="318" t="s">
        <v>93</v>
      </c>
    </row>
    <row r="24" spans="1:13">
      <c r="A24" s="348" t="s">
        <v>260</v>
      </c>
      <c r="B24" s="335">
        <v>0</v>
      </c>
      <c r="C24" s="336">
        <v>0</v>
      </c>
      <c r="D24" s="337"/>
      <c r="E24" s="336">
        <v>0</v>
      </c>
      <c r="F24" s="338">
        <v>0</v>
      </c>
      <c r="G24" s="339"/>
      <c r="H24" s="336">
        <v>0</v>
      </c>
      <c r="I24" s="336">
        <v>0</v>
      </c>
      <c r="J24" s="339"/>
      <c r="K24" s="338">
        <f t="shared" si="1"/>
        <v>0</v>
      </c>
      <c r="L24" s="336">
        <v>0</v>
      </c>
      <c r="M24" s="318" t="s">
        <v>93</v>
      </c>
    </row>
    <row r="25" spans="1:13">
      <c r="A25" s="348" t="s">
        <v>261</v>
      </c>
      <c r="B25" s="335">
        <v>0</v>
      </c>
      <c r="C25" s="336">
        <v>0</v>
      </c>
      <c r="D25" s="337"/>
      <c r="E25" s="336">
        <v>0</v>
      </c>
      <c r="F25" s="338">
        <v>0</v>
      </c>
      <c r="G25" s="339"/>
      <c r="H25" s="336">
        <v>0</v>
      </c>
      <c r="I25" s="336">
        <v>0</v>
      </c>
      <c r="J25" s="339"/>
      <c r="K25" s="338">
        <f t="shared" si="1"/>
        <v>0</v>
      </c>
      <c r="L25" s="336">
        <v>0</v>
      </c>
      <c r="M25" s="318" t="s">
        <v>93</v>
      </c>
    </row>
    <row r="26" spans="1:13">
      <c r="A26" s="348" t="s">
        <v>262</v>
      </c>
      <c r="B26" s="336">
        <v>0</v>
      </c>
      <c r="C26" s="336">
        <v>0</v>
      </c>
      <c r="D26" s="337"/>
      <c r="E26" s="336">
        <v>0</v>
      </c>
      <c r="F26" s="338">
        <v>0</v>
      </c>
      <c r="G26" s="339"/>
      <c r="H26" s="336">
        <v>0</v>
      </c>
      <c r="I26" s="336">
        <v>0</v>
      </c>
      <c r="J26" s="339"/>
      <c r="K26" s="338">
        <f t="shared" si="1"/>
        <v>0</v>
      </c>
      <c r="L26" s="336">
        <v>0</v>
      </c>
      <c r="M26" s="318" t="s">
        <v>93</v>
      </c>
    </row>
    <row r="27" spans="1:13">
      <c r="A27" s="348" t="s">
        <v>263</v>
      </c>
      <c r="B27" s="336">
        <v>0</v>
      </c>
      <c r="C27" s="336">
        <v>0</v>
      </c>
      <c r="D27" s="337"/>
      <c r="E27" s="336">
        <v>0</v>
      </c>
      <c r="F27" s="338">
        <v>0</v>
      </c>
      <c r="G27" s="339"/>
      <c r="H27" s="336">
        <v>0</v>
      </c>
      <c r="I27" s="336">
        <v>0</v>
      </c>
      <c r="J27" s="339"/>
      <c r="K27" s="338">
        <f t="shared" si="1"/>
        <v>0</v>
      </c>
      <c r="L27" s="336">
        <v>0</v>
      </c>
      <c r="M27" s="318" t="s">
        <v>93</v>
      </c>
    </row>
    <row r="28" spans="1:13">
      <c r="A28" s="348" t="s">
        <v>264</v>
      </c>
      <c r="B28" s="336">
        <v>0</v>
      </c>
      <c r="C28" s="336">
        <v>0</v>
      </c>
      <c r="D28" s="337"/>
      <c r="E28" s="336">
        <v>0</v>
      </c>
      <c r="F28" s="338">
        <v>0</v>
      </c>
      <c r="G28" s="339"/>
      <c r="H28" s="336">
        <v>0</v>
      </c>
      <c r="I28" s="336">
        <v>0</v>
      </c>
      <c r="J28" s="339"/>
      <c r="K28" s="336">
        <f t="shared" si="1"/>
        <v>0</v>
      </c>
      <c r="L28" s="336">
        <v>0</v>
      </c>
      <c r="M28" s="318" t="s">
        <v>93</v>
      </c>
    </row>
    <row r="29" spans="1:13">
      <c r="A29" s="349" t="s">
        <v>265</v>
      </c>
      <c r="B29" s="342">
        <v>0</v>
      </c>
      <c r="C29" s="342">
        <v>0</v>
      </c>
      <c r="D29" s="343"/>
      <c r="E29" s="342">
        <v>0</v>
      </c>
      <c r="F29" s="344">
        <v>0</v>
      </c>
      <c r="G29" s="345"/>
      <c r="H29" s="342">
        <v>0</v>
      </c>
      <c r="I29" s="342">
        <v>0</v>
      </c>
      <c r="J29" s="345"/>
      <c r="K29" s="344">
        <f t="shared" si="1"/>
        <v>0</v>
      </c>
      <c r="L29" s="342">
        <v>0</v>
      </c>
      <c r="M29" s="318" t="s">
        <v>93</v>
      </c>
    </row>
    <row r="30" spans="1:13">
      <c r="A30" s="346" t="s">
        <v>266</v>
      </c>
      <c r="B30" s="336">
        <f>SUM(B23:B29)</f>
        <v>0</v>
      </c>
      <c r="C30" s="336">
        <f>SUM(C23:C29)</f>
        <v>0</v>
      </c>
      <c r="D30" s="337"/>
      <c r="E30" s="336">
        <f>SUM(E23:E29)</f>
        <v>0</v>
      </c>
      <c r="F30" s="336">
        <f>SUM(F23:F29)</f>
        <v>0</v>
      </c>
      <c r="G30" s="339"/>
      <c r="H30" s="336">
        <f>SUM(H23:H29)</f>
        <v>0</v>
      </c>
      <c r="I30" s="336">
        <f>SUM(I23:I29)</f>
        <v>0</v>
      </c>
      <c r="J30" s="339"/>
      <c r="K30" s="336">
        <f>SUM(K23:K29)</f>
        <v>0</v>
      </c>
      <c r="L30" s="336">
        <f>SUM(L23:L29)</f>
        <v>0</v>
      </c>
      <c r="M30" s="318" t="s">
        <v>93</v>
      </c>
    </row>
    <row r="31" spans="1:13">
      <c r="A31" s="329"/>
      <c r="B31" s="336"/>
      <c r="C31" s="336"/>
      <c r="D31" s="337"/>
      <c r="E31" s="336"/>
      <c r="F31" s="338"/>
      <c r="G31" s="339"/>
      <c r="H31" s="336"/>
      <c r="I31" s="336"/>
      <c r="J31" s="339"/>
      <c r="K31" s="338"/>
      <c r="L31" s="336"/>
      <c r="M31" s="318" t="s">
        <v>93</v>
      </c>
    </row>
    <row r="32" spans="1:13">
      <c r="A32" s="327" t="s">
        <v>267</v>
      </c>
      <c r="B32" s="336"/>
      <c r="C32" s="336"/>
      <c r="D32" s="337"/>
      <c r="E32" s="336"/>
      <c r="F32" s="338"/>
      <c r="G32" s="339"/>
      <c r="H32" s="336"/>
      <c r="I32" s="336"/>
      <c r="J32" s="339"/>
      <c r="K32" s="338"/>
      <c r="L32" s="336"/>
      <c r="M32" s="318" t="s">
        <v>93</v>
      </c>
    </row>
    <row r="33" spans="1:13" ht="24.75" customHeight="1">
      <c r="A33" s="350" t="s">
        <v>268</v>
      </c>
      <c r="B33" s="336">
        <v>0</v>
      </c>
      <c r="C33" s="336">
        <v>0</v>
      </c>
      <c r="D33" s="337"/>
      <c r="E33" s="336">
        <v>0</v>
      </c>
      <c r="F33" s="338">
        <v>0</v>
      </c>
      <c r="G33" s="339"/>
      <c r="H33" s="336">
        <v>0</v>
      </c>
      <c r="I33" s="336">
        <v>0</v>
      </c>
      <c r="J33" s="339"/>
      <c r="K33" s="338">
        <f t="shared" ref="K33:K39" si="2">(H33+I33)</f>
        <v>0</v>
      </c>
      <c r="L33" s="336">
        <v>0</v>
      </c>
      <c r="M33" s="318" t="s">
        <v>93</v>
      </c>
    </row>
    <row r="34" spans="1:13">
      <c r="A34" s="334" t="s">
        <v>269</v>
      </c>
      <c r="B34" s="336">
        <v>0</v>
      </c>
      <c r="C34" s="336">
        <v>0</v>
      </c>
      <c r="D34" s="337"/>
      <c r="E34" s="336">
        <v>0</v>
      </c>
      <c r="F34" s="338">
        <v>0</v>
      </c>
      <c r="G34" s="339"/>
      <c r="H34" s="336">
        <v>0</v>
      </c>
      <c r="I34" s="336">
        <v>0</v>
      </c>
      <c r="J34" s="339"/>
      <c r="K34" s="338">
        <f t="shared" si="2"/>
        <v>0</v>
      </c>
      <c r="L34" s="336">
        <v>0</v>
      </c>
      <c r="M34" s="318" t="s">
        <v>93</v>
      </c>
    </row>
    <row r="35" spans="1:13">
      <c r="A35" s="334" t="s">
        <v>270</v>
      </c>
      <c r="B35" s="336">
        <v>0</v>
      </c>
      <c r="C35" s="336">
        <v>0</v>
      </c>
      <c r="D35" s="337"/>
      <c r="E35" s="336">
        <v>0</v>
      </c>
      <c r="F35" s="338">
        <v>0</v>
      </c>
      <c r="G35" s="339"/>
      <c r="H35" s="336">
        <v>0</v>
      </c>
      <c r="I35" s="336">
        <v>0</v>
      </c>
      <c r="J35" s="339"/>
      <c r="K35" s="338">
        <f t="shared" si="2"/>
        <v>0</v>
      </c>
      <c r="L35" s="336">
        <v>0</v>
      </c>
      <c r="M35" s="318" t="s">
        <v>93</v>
      </c>
    </row>
    <row r="36" spans="1:13">
      <c r="A36" s="334" t="s">
        <v>271</v>
      </c>
      <c r="B36" s="336">
        <v>0</v>
      </c>
      <c r="C36" s="336">
        <v>0</v>
      </c>
      <c r="D36" s="337"/>
      <c r="E36" s="336">
        <v>0</v>
      </c>
      <c r="F36" s="338">
        <v>0</v>
      </c>
      <c r="G36" s="339"/>
      <c r="H36" s="336">
        <v>0</v>
      </c>
      <c r="I36" s="336">
        <v>0</v>
      </c>
      <c r="J36" s="339"/>
      <c r="K36" s="338">
        <f t="shared" si="2"/>
        <v>0</v>
      </c>
      <c r="L36" s="336">
        <v>0</v>
      </c>
      <c r="M36" s="318" t="s">
        <v>93</v>
      </c>
    </row>
    <row r="37" spans="1:13" ht="17.25" customHeight="1">
      <c r="A37" s="350" t="s">
        <v>272</v>
      </c>
      <c r="B37" s="336">
        <v>0</v>
      </c>
      <c r="C37" s="336">
        <v>0</v>
      </c>
      <c r="D37" s="337"/>
      <c r="E37" s="336">
        <v>0</v>
      </c>
      <c r="F37" s="338">
        <v>0</v>
      </c>
      <c r="G37" s="339"/>
      <c r="H37" s="336">
        <v>0</v>
      </c>
      <c r="I37" s="336">
        <v>0</v>
      </c>
      <c r="J37" s="339"/>
      <c r="K37" s="338">
        <f t="shared" si="2"/>
        <v>0</v>
      </c>
      <c r="L37" s="336">
        <v>0</v>
      </c>
      <c r="M37" s="318" t="s">
        <v>93</v>
      </c>
    </row>
    <row r="38" spans="1:13">
      <c r="A38" s="334" t="s">
        <v>273</v>
      </c>
      <c r="B38" s="336">
        <v>0</v>
      </c>
      <c r="C38" s="336">
        <v>0</v>
      </c>
      <c r="D38" s="337"/>
      <c r="E38" s="336">
        <v>0</v>
      </c>
      <c r="F38" s="338">
        <v>0</v>
      </c>
      <c r="G38" s="339"/>
      <c r="H38" s="336">
        <v>0</v>
      </c>
      <c r="I38" s="336">
        <v>0</v>
      </c>
      <c r="J38" s="339"/>
      <c r="K38" s="338">
        <f t="shared" si="2"/>
        <v>0</v>
      </c>
      <c r="L38" s="336">
        <v>0</v>
      </c>
      <c r="M38" s="318" t="s">
        <v>93</v>
      </c>
    </row>
    <row r="39" spans="1:13">
      <c r="A39" s="334" t="s">
        <v>274</v>
      </c>
      <c r="B39" s="336">
        <v>0</v>
      </c>
      <c r="C39" s="336">
        <v>0</v>
      </c>
      <c r="D39" s="337"/>
      <c r="E39" s="336">
        <v>0</v>
      </c>
      <c r="F39" s="338">
        <v>0</v>
      </c>
      <c r="G39" s="339"/>
      <c r="H39" s="336">
        <v>0</v>
      </c>
      <c r="I39" s="336">
        <v>0</v>
      </c>
      <c r="J39" s="339"/>
      <c r="K39" s="338">
        <f t="shared" si="2"/>
        <v>0</v>
      </c>
      <c r="L39" s="336">
        <v>0</v>
      </c>
      <c r="M39" s="318" t="s">
        <v>93</v>
      </c>
    </row>
    <row r="40" spans="1:13">
      <c r="A40" s="340" t="s">
        <v>275</v>
      </c>
      <c r="B40" s="336">
        <v>0</v>
      </c>
      <c r="C40" s="336">
        <v>0</v>
      </c>
      <c r="D40" s="339"/>
      <c r="E40" s="336">
        <v>0</v>
      </c>
      <c r="F40" s="336">
        <v>0</v>
      </c>
      <c r="G40" s="339"/>
      <c r="H40" s="336">
        <v>0</v>
      </c>
      <c r="I40" s="336">
        <v>0</v>
      </c>
      <c r="J40" s="339"/>
      <c r="K40" s="336">
        <v>0</v>
      </c>
      <c r="L40" s="336">
        <v>0</v>
      </c>
      <c r="M40" s="318" t="s">
        <v>93</v>
      </c>
    </row>
    <row r="41" spans="1:13">
      <c r="A41" s="334" t="s">
        <v>276</v>
      </c>
      <c r="B41" s="336">
        <v>0</v>
      </c>
      <c r="C41" s="336">
        <v>0</v>
      </c>
      <c r="D41" s="339"/>
      <c r="E41" s="336">
        <v>0</v>
      </c>
      <c r="F41" s="336">
        <v>0</v>
      </c>
      <c r="G41" s="339"/>
      <c r="H41" s="336">
        <v>0</v>
      </c>
      <c r="I41" s="336">
        <v>0</v>
      </c>
      <c r="J41" s="339"/>
      <c r="K41" s="336">
        <v>0</v>
      </c>
      <c r="L41" s="336">
        <v>0</v>
      </c>
      <c r="M41" s="318" t="s">
        <v>93</v>
      </c>
    </row>
    <row r="42" spans="1:13">
      <c r="A42" s="334"/>
      <c r="B42" s="335"/>
      <c r="C42" s="336"/>
      <c r="D42" s="337"/>
      <c r="E42" s="336"/>
      <c r="F42" s="338"/>
      <c r="G42" s="339"/>
      <c r="H42" s="336"/>
      <c r="I42" s="336"/>
      <c r="J42" s="339"/>
      <c r="K42" s="338"/>
      <c r="L42" s="336"/>
      <c r="M42" s="318" t="s">
        <v>93</v>
      </c>
    </row>
    <row r="43" spans="1:13">
      <c r="A43" s="346" t="s">
        <v>277</v>
      </c>
      <c r="B43" s="335">
        <f>SUM(B33:B42)</f>
        <v>0</v>
      </c>
      <c r="C43" s="336">
        <f>SUM(C33:C42)</f>
        <v>0</v>
      </c>
      <c r="D43" s="337"/>
      <c r="E43" s="335">
        <f>SUM(E33:E42)</f>
        <v>0</v>
      </c>
      <c r="F43" s="335">
        <f>SUM(F33:F42)</f>
        <v>0</v>
      </c>
      <c r="G43" s="339"/>
      <c r="H43" s="335">
        <f>SUM(H33:H42)</f>
        <v>0</v>
      </c>
      <c r="I43" s="335">
        <f>SUM(I33:I42)</f>
        <v>0</v>
      </c>
      <c r="J43" s="339"/>
      <c r="K43" s="335">
        <f>SUM(K33:K42)</f>
        <v>0</v>
      </c>
      <c r="L43" s="336">
        <f>SUM(L33:L42)</f>
        <v>0</v>
      </c>
      <c r="M43" s="318" t="s">
        <v>93</v>
      </c>
    </row>
    <row r="44" spans="1:13">
      <c r="A44" s="351"/>
      <c r="B44" s="352"/>
      <c r="C44" s="342"/>
      <c r="D44" s="343"/>
      <c r="E44" s="342"/>
      <c r="F44" s="344"/>
      <c r="G44" s="345"/>
      <c r="H44" s="342"/>
      <c r="I44" s="342"/>
      <c r="J44" s="345"/>
      <c r="K44" s="344"/>
      <c r="L44" s="342"/>
      <c r="M44" s="318" t="s">
        <v>93</v>
      </c>
    </row>
    <row r="45" spans="1:13" ht="15.75" thickBot="1">
      <c r="A45" s="353" t="s">
        <v>278</v>
      </c>
      <c r="B45" s="354">
        <f>SUM(B20+B30+B43)</f>
        <v>0</v>
      </c>
      <c r="C45" s="355">
        <f>SUM(C20+C30+C43)</f>
        <v>0</v>
      </c>
      <c r="D45" s="356"/>
      <c r="E45" s="354">
        <f>SUM(E20+E30+E43)</f>
        <v>0</v>
      </c>
      <c r="F45" s="354">
        <f>SUM(F20+F30+F43)</f>
        <v>0</v>
      </c>
      <c r="G45" s="357"/>
      <c r="H45" s="354">
        <f>SUM(H20+H30+H43)</f>
        <v>0</v>
      </c>
      <c r="I45" s="354">
        <f>SUM(I20+I30+I43)</f>
        <v>0</v>
      </c>
      <c r="J45" s="357"/>
      <c r="K45" s="354">
        <f>SUM(K20+K30+K43)</f>
        <v>0</v>
      </c>
      <c r="L45" s="355">
        <f>SUM(L20+L30+L43)</f>
        <v>0</v>
      </c>
      <c r="M45" s="318" t="s">
        <v>93</v>
      </c>
    </row>
    <row r="46" spans="1:13">
      <c r="A46" s="358"/>
      <c r="B46" s="359"/>
      <c r="C46" s="359"/>
      <c r="D46" s="360"/>
      <c r="E46" s="359"/>
      <c r="F46" s="359"/>
      <c r="G46" s="360"/>
      <c r="H46" s="361"/>
      <c r="I46" s="361"/>
      <c r="J46" s="360"/>
      <c r="K46" s="361"/>
      <c r="L46" s="359"/>
      <c r="M46" s="318" t="s">
        <v>93</v>
      </c>
    </row>
    <row r="47" spans="1:13" ht="15.75" thickBot="1">
      <c r="A47" s="362"/>
      <c r="B47" s="363"/>
      <c r="C47" s="363"/>
      <c r="D47" s="363"/>
      <c r="E47" s="363"/>
      <c r="F47" s="363"/>
      <c r="G47" s="363"/>
      <c r="H47" s="363"/>
      <c r="I47" s="363"/>
      <c r="J47" s="363"/>
      <c r="K47" s="363"/>
      <c r="L47" s="363"/>
      <c r="M47" s="318" t="s">
        <v>93</v>
      </c>
    </row>
    <row r="48" spans="1:13" ht="90.75" thickBot="1">
      <c r="A48" s="364" t="s">
        <v>279</v>
      </c>
      <c r="B48" s="365" t="s">
        <v>280</v>
      </c>
      <c r="C48" s="366"/>
      <c r="D48" s="367"/>
      <c r="E48" s="365" t="s">
        <v>281</v>
      </c>
      <c r="F48" s="366"/>
      <c r="G48" s="368"/>
      <c r="H48" s="369"/>
      <c r="I48" s="369"/>
      <c r="J48" s="368"/>
      <c r="K48" s="365" t="s">
        <v>282</v>
      </c>
      <c r="L48" s="365" t="s">
        <v>283</v>
      </c>
      <c r="M48" s="318" t="s">
        <v>93</v>
      </c>
    </row>
    <row r="49" spans="1:13">
      <c r="A49" s="370" t="s">
        <v>284</v>
      </c>
      <c r="B49" s="371"/>
      <c r="C49" s="371"/>
      <c r="D49" s="372"/>
      <c r="E49" s="371"/>
      <c r="F49" s="371"/>
      <c r="G49" s="372"/>
      <c r="H49" s="371"/>
      <c r="I49" s="371"/>
      <c r="J49" s="372"/>
      <c r="K49" s="371"/>
      <c r="L49" s="371"/>
      <c r="M49" s="318" t="s">
        <v>93</v>
      </c>
    </row>
    <row r="50" spans="1:13" ht="21" customHeight="1">
      <c r="A50" s="373" t="s">
        <v>285</v>
      </c>
      <c r="B50" s="336">
        <v>0</v>
      </c>
      <c r="C50" s="336"/>
      <c r="D50" s="339"/>
      <c r="E50" s="374">
        <v>0</v>
      </c>
      <c r="F50" s="336"/>
      <c r="G50" s="339"/>
      <c r="H50" s="336"/>
      <c r="I50" s="336"/>
      <c r="J50" s="339"/>
      <c r="K50" s="336">
        <v>0</v>
      </c>
      <c r="L50" s="336">
        <v>0</v>
      </c>
      <c r="M50" s="318" t="s">
        <v>93</v>
      </c>
    </row>
    <row r="51" spans="1:13" ht="14.25" customHeight="1">
      <c r="A51" s="373" t="s">
        <v>286</v>
      </c>
      <c r="B51" s="336">
        <v>0</v>
      </c>
      <c r="C51" s="336"/>
      <c r="D51" s="339"/>
      <c r="E51" s="336">
        <v>0</v>
      </c>
      <c r="F51" s="336"/>
      <c r="G51" s="339"/>
      <c r="H51" s="336"/>
      <c r="I51" s="336"/>
      <c r="J51" s="339"/>
      <c r="K51" s="336">
        <v>0</v>
      </c>
      <c r="L51" s="336">
        <v>0</v>
      </c>
      <c r="M51" s="318" t="s">
        <v>93</v>
      </c>
    </row>
    <row r="52" spans="1:13">
      <c r="A52" s="348" t="s">
        <v>287</v>
      </c>
      <c r="B52" s="336">
        <v>0</v>
      </c>
      <c r="C52" s="336"/>
      <c r="D52" s="339"/>
      <c r="E52" s="374">
        <v>0</v>
      </c>
      <c r="F52" s="336"/>
      <c r="G52" s="339"/>
      <c r="H52" s="336"/>
      <c r="I52" s="336"/>
      <c r="J52" s="339"/>
      <c r="K52" s="336">
        <v>0</v>
      </c>
      <c r="L52" s="336">
        <v>0</v>
      </c>
      <c r="M52" s="318" t="s">
        <v>93</v>
      </c>
    </row>
    <row r="53" spans="1:13">
      <c r="A53" s="327" t="s">
        <v>288</v>
      </c>
      <c r="B53" s="336"/>
      <c r="C53" s="336"/>
      <c r="D53" s="339"/>
      <c r="E53" s="374"/>
      <c r="F53" s="336"/>
      <c r="G53" s="339"/>
      <c r="H53" s="336"/>
      <c r="I53" s="336"/>
      <c r="J53" s="339"/>
      <c r="K53" s="336"/>
      <c r="L53" s="336"/>
      <c r="M53" s="318" t="s">
        <v>93</v>
      </c>
    </row>
    <row r="54" spans="1:13">
      <c r="A54" s="375" t="s">
        <v>289</v>
      </c>
      <c r="B54" s="336">
        <v>0</v>
      </c>
      <c r="C54" s="336"/>
      <c r="D54" s="339"/>
      <c r="E54" s="374">
        <v>0</v>
      </c>
      <c r="F54" s="336"/>
      <c r="G54" s="339"/>
      <c r="H54" s="336"/>
      <c r="I54" s="336"/>
      <c r="J54" s="339"/>
      <c r="K54" s="336">
        <v>0</v>
      </c>
      <c r="L54" s="336">
        <v>0</v>
      </c>
      <c r="M54" s="318" t="s">
        <v>93</v>
      </c>
    </row>
    <row r="55" spans="1:13" ht="25.5" customHeight="1">
      <c r="A55" s="373" t="s">
        <v>290</v>
      </c>
      <c r="B55" s="336">
        <v>0</v>
      </c>
      <c r="C55" s="336"/>
      <c r="D55" s="339"/>
      <c r="E55" s="374">
        <v>0</v>
      </c>
      <c r="F55" s="336"/>
      <c r="G55" s="339"/>
      <c r="H55" s="336"/>
      <c r="I55" s="336"/>
      <c r="J55" s="339"/>
      <c r="K55" s="336">
        <v>0</v>
      </c>
      <c r="L55" s="336">
        <v>0</v>
      </c>
      <c r="M55" s="318" t="s">
        <v>93</v>
      </c>
    </row>
    <row r="56" spans="1:13" ht="19.5" customHeight="1">
      <c r="A56" s="373" t="s">
        <v>291</v>
      </c>
      <c r="B56" s="336">
        <v>0</v>
      </c>
      <c r="C56" s="336"/>
      <c r="D56" s="339"/>
      <c r="E56" s="374">
        <v>0</v>
      </c>
      <c r="F56" s="336"/>
      <c r="G56" s="339"/>
      <c r="H56" s="336"/>
      <c r="I56" s="336"/>
      <c r="J56" s="339"/>
      <c r="K56" s="336">
        <v>0</v>
      </c>
      <c r="L56" s="336">
        <v>0</v>
      </c>
      <c r="M56" s="318" t="s">
        <v>93</v>
      </c>
    </row>
    <row r="57" spans="1:13" ht="25.5" customHeight="1">
      <c r="A57" s="373" t="s">
        <v>292</v>
      </c>
      <c r="B57" s="336">
        <v>0</v>
      </c>
      <c r="C57" s="336"/>
      <c r="D57" s="339"/>
      <c r="E57" s="374">
        <v>0</v>
      </c>
      <c r="F57" s="336"/>
      <c r="G57" s="339"/>
      <c r="H57" s="336"/>
      <c r="I57" s="336"/>
      <c r="J57" s="339"/>
      <c r="K57" s="336">
        <v>0</v>
      </c>
      <c r="L57" s="336">
        <v>0</v>
      </c>
      <c r="M57" s="318" t="s">
        <v>93</v>
      </c>
    </row>
    <row r="58" spans="1:13">
      <c r="A58" s="349" t="s">
        <v>293</v>
      </c>
      <c r="B58" s="342">
        <v>0</v>
      </c>
      <c r="C58" s="342"/>
      <c r="D58" s="345"/>
      <c r="E58" s="342">
        <v>0</v>
      </c>
      <c r="F58" s="342"/>
      <c r="G58" s="339"/>
      <c r="H58" s="342"/>
      <c r="I58" s="342"/>
      <c r="J58" s="345"/>
      <c r="K58" s="342">
        <v>0</v>
      </c>
      <c r="L58" s="342">
        <v>0</v>
      </c>
      <c r="M58" s="318" t="s">
        <v>93</v>
      </c>
    </row>
    <row r="59" spans="1:13" ht="15.75" thickBot="1">
      <c r="A59" s="376" t="s">
        <v>342</v>
      </c>
      <c r="B59" s="355">
        <f>SUM(B50:B58)</f>
        <v>0</v>
      </c>
      <c r="C59" s="355"/>
      <c r="D59" s="377"/>
      <c r="E59" s="355">
        <f>SUM(E50:E58)</f>
        <v>0</v>
      </c>
      <c r="F59" s="347"/>
      <c r="G59" s="377"/>
      <c r="H59" s="347"/>
      <c r="I59" s="347"/>
      <c r="J59" s="377"/>
      <c r="K59" s="355">
        <f>SUM(K50:K58)</f>
        <v>0</v>
      </c>
      <c r="L59" s="355">
        <f>SUM(L50:L58)</f>
        <v>0</v>
      </c>
      <c r="M59" s="318" t="s">
        <v>93</v>
      </c>
    </row>
    <row r="60" spans="1:13">
      <c r="A60" s="842" t="s">
        <v>81</v>
      </c>
      <c r="B60" s="842"/>
      <c r="C60" s="842"/>
      <c r="D60" s="842"/>
      <c r="E60" s="842"/>
      <c r="F60" s="842"/>
      <c r="G60" s="363"/>
      <c r="H60" s="363"/>
      <c r="I60" s="363"/>
      <c r="J60" s="363"/>
      <c r="K60" s="363"/>
      <c r="L60" s="363"/>
      <c r="M60" s="318" t="s">
        <v>93</v>
      </c>
    </row>
    <row r="61" spans="1:13">
      <c r="A61" s="379" t="s">
        <v>294</v>
      </c>
      <c r="B61" s="378"/>
      <c r="C61" s="378"/>
      <c r="D61" s="378"/>
      <c r="E61" s="378"/>
      <c r="F61" s="378"/>
      <c r="G61" s="363"/>
      <c r="H61" s="363"/>
      <c r="I61" s="363"/>
      <c r="J61" s="363"/>
      <c r="K61" s="363"/>
      <c r="L61" s="363"/>
      <c r="M61" s="318" t="s">
        <v>93</v>
      </c>
    </row>
    <row r="62" spans="1:13">
      <c r="A62" s="186" t="s">
        <v>295</v>
      </c>
      <c r="B62" s="363"/>
      <c r="C62" s="363"/>
      <c r="D62" s="363"/>
      <c r="E62" s="363"/>
      <c r="F62" s="363"/>
      <c r="G62" s="363"/>
      <c r="H62" s="363"/>
      <c r="I62" s="363"/>
      <c r="J62" s="363"/>
      <c r="K62" s="363"/>
      <c r="L62" s="363" t="s">
        <v>81</v>
      </c>
      <c r="M62" s="318" t="s">
        <v>93</v>
      </c>
    </row>
    <row r="63" spans="1:13">
      <c r="A63" s="840" t="s">
        <v>16</v>
      </c>
      <c r="B63" s="841"/>
      <c r="C63" s="841"/>
      <c r="D63" s="841"/>
      <c r="E63" s="841"/>
      <c r="F63" s="841"/>
      <c r="G63" s="841"/>
      <c r="H63" s="841"/>
      <c r="I63" s="841"/>
      <c r="J63" s="841"/>
      <c r="K63" s="841"/>
      <c r="L63" s="841"/>
    </row>
    <row r="64" spans="1:13">
      <c r="A64" s="380"/>
      <c r="B64" s="381"/>
      <c r="C64" s="380"/>
      <c r="D64" s="381"/>
      <c r="E64" s="380"/>
      <c r="F64" s="380"/>
      <c r="G64" s="363"/>
      <c r="H64" s="363"/>
      <c r="I64" s="363"/>
      <c r="J64" s="363"/>
      <c r="K64" s="363"/>
      <c r="L64" s="363"/>
    </row>
    <row r="65" spans="1:12">
      <c r="A65" s="836" t="s">
        <v>296</v>
      </c>
      <c r="B65" s="836"/>
      <c r="C65" s="836"/>
      <c r="D65" s="836"/>
      <c r="E65" s="836"/>
      <c r="F65" s="836"/>
      <c r="G65" s="382"/>
      <c r="H65" s="383"/>
      <c r="I65" s="383"/>
      <c r="J65" s="383"/>
      <c r="K65" s="383"/>
      <c r="L65" s="383"/>
    </row>
    <row r="66" spans="1:12">
      <c r="A66" s="384"/>
      <c r="B66" s="384"/>
      <c r="C66" s="384"/>
      <c r="D66" s="384"/>
      <c r="E66" s="384"/>
      <c r="F66" s="384"/>
      <c r="G66" s="382"/>
      <c r="H66" s="383"/>
      <c r="I66" s="383"/>
      <c r="J66" s="383"/>
      <c r="K66" s="383"/>
      <c r="L66" s="383"/>
    </row>
    <row r="67" spans="1:12">
      <c r="A67" s="385" t="s">
        <v>297</v>
      </c>
      <c r="B67" s="386"/>
      <c r="C67" s="386"/>
      <c r="D67" s="386"/>
      <c r="E67" s="386"/>
      <c r="F67" s="386"/>
      <c r="G67" s="387"/>
      <c r="H67" s="363"/>
      <c r="I67" s="363"/>
      <c r="J67" s="363"/>
      <c r="K67" s="363"/>
      <c r="L67" s="363"/>
    </row>
  </sheetData>
  <mergeCells count="12">
    <mergeCell ref="A65:F65"/>
    <mergeCell ref="H7:H8"/>
    <mergeCell ref="I7:I8"/>
    <mergeCell ref="A1:L1"/>
    <mergeCell ref="A63:L63"/>
    <mergeCell ref="K7:K8"/>
    <mergeCell ref="L7:L8"/>
    <mergeCell ref="B7:B8"/>
    <mergeCell ref="C7:C8"/>
    <mergeCell ref="E7:E8"/>
    <mergeCell ref="F7:F8"/>
    <mergeCell ref="A60:F60"/>
  </mergeCells>
  <phoneticPr fontId="34" type="noConversion"/>
  <pageMargins left="0.75" right="0.75" top="0.61" bottom="0.32" header="0.5" footer="0.17"/>
  <pageSetup scale="50" orientation="landscape" r:id="rId1"/>
  <headerFooter alignWithMargins="0"/>
  <colBreaks count="1" manualBreakCount="1">
    <brk id="13" max="68" man="1"/>
  </colBreaks>
</worksheet>
</file>

<file path=xl/worksheets/sheet15.xml><?xml version="1.0" encoding="utf-8"?>
<worksheet xmlns="http://schemas.openxmlformats.org/spreadsheetml/2006/main" xmlns:r="http://schemas.openxmlformats.org/officeDocument/2006/relationships">
  <sheetPr codeName="Sheet3" enableFormatConditionsCalculation="0">
    <tabColor indexed="42"/>
    <pageSetUpPr fitToPage="1"/>
  </sheetPr>
  <dimension ref="A1:N37"/>
  <sheetViews>
    <sheetView view="pageBreakPreview" topLeftCell="B1" zoomScale="85" zoomScaleNormal="100" zoomScaleSheetLayoutView="85" zoomScalePageLayoutView="50" workbookViewId="0">
      <selection activeCell="O39" sqref="O39"/>
    </sheetView>
  </sheetViews>
  <sheetFormatPr defaultColWidth="7.109375" defaultRowHeight="12.75"/>
  <cols>
    <col min="1" max="1" width="14.21875" style="390" hidden="1" customWidth="1"/>
    <col min="2" max="2" width="15" style="390" customWidth="1"/>
    <col min="3" max="3" width="8.5546875" style="390" customWidth="1"/>
    <col min="4" max="10" width="7.21875" style="390" customWidth="1"/>
    <col min="11" max="11" width="7.88671875" style="390" bestFit="1" customWidth="1"/>
    <col min="12" max="13" width="7.21875" style="390" customWidth="1"/>
    <col min="14" max="14" width="7.109375" style="586"/>
    <col min="15" max="16384" width="7.109375" style="390"/>
  </cols>
  <sheetData>
    <row r="1" spans="1:14" s="388" customFormat="1" ht="25.5">
      <c r="B1" s="389" t="s">
        <v>400</v>
      </c>
      <c r="C1" s="389"/>
      <c r="D1" s="389"/>
      <c r="E1" s="389"/>
      <c r="F1" s="389"/>
      <c r="G1" s="389"/>
      <c r="H1" s="389"/>
      <c r="I1" s="389"/>
      <c r="J1" s="389"/>
      <c r="K1" s="389"/>
      <c r="L1" s="389"/>
      <c r="M1" s="389"/>
      <c r="N1" s="585" t="s">
        <v>93</v>
      </c>
    </row>
    <row r="2" spans="1:14" s="388" customFormat="1" ht="15" customHeight="1">
      <c r="B2" s="389"/>
      <c r="C2" s="389"/>
      <c r="D2" s="389"/>
      <c r="E2" s="389"/>
      <c r="F2" s="389"/>
      <c r="G2" s="389"/>
      <c r="H2" s="389"/>
      <c r="I2" s="389"/>
      <c r="J2" s="389"/>
      <c r="K2" s="389"/>
      <c r="L2" s="389"/>
      <c r="M2" s="389"/>
      <c r="N2" s="585" t="s">
        <v>93</v>
      </c>
    </row>
    <row r="3" spans="1:14" ht="25.5">
      <c r="B3" s="843" t="s">
        <v>298</v>
      </c>
      <c r="C3" s="843"/>
      <c r="D3" s="843"/>
      <c r="E3" s="843"/>
      <c r="F3" s="843"/>
      <c r="G3" s="843"/>
      <c r="H3" s="843"/>
      <c r="I3" s="843"/>
      <c r="J3" s="843"/>
      <c r="K3" s="843"/>
      <c r="L3" s="843"/>
      <c r="M3" s="843"/>
      <c r="N3" s="585" t="s">
        <v>93</v>
      </c>
    </row>
    <row r="4" spans="1:14" ht="26.25">
      <c r="B4" s="844" t="s">
        <v>13</v>
      </c>
      <c r="C4" s="844"/>
      <c r="D4" s="844"/>
      <c r="E4" s="844"/>
      <c r="F4" s="844"/>
      <c r="G4" s="844"/>
      <c r="H4" s="844"/>
      <c r="I4" s="844"/>
      <c r="J4" s="844"/>
      <c r="K4" s="844"/>
      <c r="L4" s="844"/>
      <c r="M4" s="844"/>
      <c r="N4" s="585" t="s">
        <v>93</v>
      </c>
    </row>
    <row r="5" spans="1:14" ht="26.25">
      <c r="B5" s="844" t="s">
        <v>8</v>
      </c>
      <c r="C5" s="844"/>
      <c r="D5" s="844"/>
      <c r="E5" s="844"/>
      <c r="F5" s="844"/>
      <c r="G5" s="844"/>
      <c r="H5" s="844"/>
      <c r="I5" s="844"/>
      <c r="J5" s="844"/>
      <c r="K5" s="844"/>
      <c r="L5" s="844"/>
      <c r="M5" s="844"/>
      <c r="N5" s="585" t="s">
        <v>93</v>
      </c>
    </row>
    <row r="6" spans="1:14" ht="26.25">
      <c r="B6" s="844" t="s">
        <v>95</v>
      </c>
      <c r="C6" s="844"/>
      <c r="D6" s="844"/>
      <c r="E6" s="844"/>
      <c r="F6" s="844"/>
      <c r="G6" s="844"/>
      <c r="H6" s="844"/>
      <c r="I6" s="844"/>
      <c r="J6" s="844"/>
      <c r="K6" s="844"/>
      <c r="L6" s="844"/>
      <c r="M6" s="844"/>
      <c r="N6" s="585" t="s">
        <v>93</v>
      </c>
    </row>
    <row r="7" spans="1:14" ht="26.25">
      <c r="B7" s="844" t="s">
        <v>72</v>
      </c>
      <c r="C7" s="844"/>
      <c r="D7" s="844"/>
      <c r="E7" s="844"/>
      <c r="F7" s="844"/>
      <c r="G7" s="844"/>
      <c r="H7" s="844"/>
      <c r="I7" s="844"/>
      <c r="J7" s="844"/>
      <c r="K7" s="844"/>
      <c r="L7" s="844"/>
      <c r="M7" s="844"/>
      <c r="N7" s="585" t="s">
        <v>93</v>
      </c>
    </row>
    <row r="8" spans="1:14" ht="26.25">
      <c r="B8" s="844"/>
      <c r="C8" s="844"/>
      <c r="D8" s="844"/>
      <c r="E8" s="844"/>
      <c r="F8" s="844"/>
      <c r="G8" s="844"/>
      <c r="H8" s="844"/>
      <c r="I8" s="844"/>
      <c r="J8" s="844"/>
      <c r="K8" s="844"/>
      <c r="L8" s="844"/>
      <c r="M8" s="844"/>
      <c r="N8" s="585" t="s">
        <v>93</v>
      </c>
    </row>
    <row r="9" spans="1:14">
      <c r="B9" s="391"/>
      <c r="C9" s="392"/>
      <c r="D9" s="847">
        <v>2010</v>
      </c>
      <c r="E9" s="848"/>
      <c r="F9" s="849"/>
      <c r="G9" s="847">
        <v>2011</v>
      </c>
      <c r="H9" s="848"/>
      <c r="I9" s="849"/>
      <c r="J9" s="847">
        <v>2012</v>
      </c>
      <c r="K9" s="848"/>
      <c r="L9" s="848"/>
      <c r="M9" s="849"/>
      <c r="N9" s="585" t="s">
        <v>93</v>
      </c>
    </row>
    <row r="10" spans="1:14">
      <c r="B10" s="394"/>
      <c r="C10" s="394">
        <v>2009</v>
      </c>
      <c r="D10" s="850"/>
      <c r="E10" s="851"/>
      <c r="F10" s="852"/>
      <c r="G10" s="850"/>
      <c r="H10" s="851"/>
      <c r="I10" s="852"/>
      <c r="J10" s="850"/>
      <c r="K10" s="851"/>
      <c r="L10" s="851"/>
      <c r="M10" s="852"/>
      <c r="N10" s="585" t="s">
        <v>93</v>
      </c>
    </row>
    <row r="11" spans="1:14" ht="12.75" customHeight="1">
      <c r="B11" s="394" t="s">
        <v>299</v>
      </c>
      <c r="C11" s="394" t="s">
        <v>300</v>
      </c>
      <c r="D11" s="392"/>
      <c r="E11" s="392"/>
      <c r="F11" s="393" t="s">
        <v>301</v>
      </c>
      <c r="G11" s="392"/>
      <c r="H11" s="392"/>
      <c r="I11" s="393" t="s">
        <v>301</v>
      </c>
      <c r="J11" s="392"/>
      <c r="K11" s="392" t="s">
        <v>302</v>
      </c>
      <c r="L11" s="392"/>
      <c r="M11" s="392" t="s">
        <v>301</v>
      </c>
      <c r="N11" s="585" t="s">
        <v>93</v>
      </c>
    </row>
    <row r="12" spans="1:14">
      <c r="B12" s="396" t="s">
        <v>303</v>
      </c>
      <c r="C12" s="396" t="s">
        <v>304</v>
      </c>
      <c r="D12" s="396" t="s">
        <v>305</v>
      </c>
      <c r="E12" s="396" t="s">
        <v>306</v>
      </c>
      <c r="F12" s="395" t="s">
        <v>307</v>
      </c>
      <c r="G12" s="396" t="s">
        <v>305</v>
      </c>
      <c r="H12" s="396" t="s">
        <v>306</v>
      </c>
      <c r="I12" s="395" t="s">
        <v>307</v>
      </c>
      <c r="J12" s="396" t="s">
        <v>305</v>
      </c>
      <c r="K12" s="396" t="s">
        <v>308</v>
      </c>
      <c r="L12" s="396" t="s">
        <v>306</v>
      </c>
      <c r="M12" s="396" t="s">
        <v>307</v>
      </c>
      <c r="N12" s="585" t="s">
        <v>93</v>
      </c>
    </row>
    <row r="13" spans="1:14">
      <c r="B13" s="397" t="s">
        <v>309</v>
      </c>
      <c r="C13" s="398"/>
      <c r="D13" s="398"/>
      <c r="E13" s="398"/>
      <c r="F13" s="399"/>
      <c r="G13" s="398"/>
      <c r="H13" s="398"/>
      <c r="I13" s="399"/>
      <c r="J13" s="398"/>
      <c r="K13" s="398"/>
      <c r="L13" s="398"/>
      <c r="M13" s="398"/>
      <c r="N13" s="585" t="s">
        <v>93</v>
      </c>
    </row>
    <row r="14" spans="1:14">
      <c r="A14" s="390" t="s">
        <v>310</v>
      </c>
      <c r="B14" s="400" t="s">
        <v>311</v>
      </c>
      <c r="C14" s="398">
        <v>2</v>
      </c>
      <c r="D14" s="401">
        <v>0</v>
      </c>
      <c r="E14" s="401">
        <v>0</v>
      </c>
      <c r="F14" s="398">
        <f>C14+D14-E14</f>
        <v>2</v>
      </c>
      <c r="G14" s="401">
        <v>0</v>
      </c>
      <c r="H14" s="401">
        <v>0</v>
      </c>
      <c r="I14" s="401">
        <f>SUM(F14:H14)</f>
        <v>2</v>
      </c>
      <c r="J14" s="401">
        <v>0</v>
      </c>
      <c r="K14" s="401">
        <v>0</v>
      </c>
      <c r="L14" s="401">
        <v>0</v>
      </c>
      <c r="M14" s="398">
        <f>SUM(I14+J14-L14)</f>
        <v>2</v>
      </c>
      <c r="N14" s="585" t="s">
        <v>93</v>
      </c>
    </row>
    <row r="15" spans="1:14">
      <c r="A15" s="390" t="s">
        <v>312</v>
      </c>
      <c r="B15" s="400" t="s">
        <v>313</v>
      </c>
      <c r="C15" s="401">
        <v>0</v>
      </c>
      <c r="D15" s="401">
        <v>0</v>
      </c>
      <c r="E15" s="401">
        <v>0</v>
      </c>
      <c r="F15" s="398">
        <f>C15+D15-E15</f>
        <v>0</v>
      </c>
      <c r="G15" s="401">
        <v>0</v>
      </c>
      <c r="H15" s="401">
        <v>0</v>
      </c>
      <c r="I15" s="402">
        <v>0</v>
      </c>
      <c r="J15" s="401">
        <v>0</v>
      </c>
      <c r="K15" s="401">
        <v>0</v>
      </c>
      <c r="L15" s="401">
        <v>0</v>
      </c>
      <c r="M15" s="398">
        <f>SUM(I15+J15-L15)</f>
        <v>0</v>
      </c>
      <c r="N15" s="585" t="s">
        <v>93</v>
      </c>
    </row>
    <row r="16" spans="1:14">
      <c r="A16" s="390" t="s">
        <v>314</v>
      </c>
      <c r="B16" s="400" t="s">
        <v>350</v>
      </c>
      <c r="C16" s="401">
        <v>1</v>
      </c>
      <c r="D16" s="401">
        <v>0</v>
      </c>
      <c r="E16" s="401">
        <v>0</v>
      </c>
      <c r="F16" s="398">
        <f>C16+D16-E16</f>
        <v>1</v>
      </c>
      <c r="G16" s="401">
        <v>0</v>
      </c>
      <c r="H16" s="401">
        <v>0</v>
      </c>
      <c r="I16" s="401">
        <v>1</v>
      </c>
      <c r="J16" s="401">
        <v>0</v>
      </c>
      <c r="K16" s="401">
        <v>0</v>
      </c>
      <c r="L16" s="401">
        <v>0</v>
      </c>
      <c r="M16" s="398">
        <f>SUM(I16+J16-L16)</f>
        <v>1</v>
      </c>
      <c r="N16" s="585" t="s">
        <v>93</v>
      </c>
    </row>
    <row r="17" spans="1:14">
      <c r="A17" s="390" t="s">
        <v>315</v>
      </c>
      <c r="B17" s="400" t="s">
        <v>316</v>
      </c>
      <c r="C17" s="401">
        <v>1</v>
      </c>
      <c r="D17" s="401">
        <v>0</v>
      </c>
      <c r="E17" s="401">
        <v>0</v>
      </c>
      <c r="F17" s="398">
        <f>C17+D17-E17</f>
        <v>1</v>
      </c>
      <c r="G17" s="401">
        <v>0</v>
      </c>
      <c r="H17" s="401">
        <v>1</v>
      </c>
      <c r="I17" s="401">
        <f>F17+G17-H17</f>
        <v>0</v>
      </c>
      <c r="J17" s="401">
        <v>0</v>
      </c>
      <c r="K17" s="401">
        <v>0</v>
      </c>
      <c r="L17" s="401">
        <v>0</v>
      </c>
      <c r="M17" s="398">
        <f>SUM(I17+J17-L17)</f>
        <v>0</v>
      </c>
      <c r="N17" s="585" t="s">
        <v>93</v>
      </c>
    </row>
    <row r="18" spans="1:14">
      <c r="B18" s="403" t="s">
        <v>317</v>
      </c>
      <c r="C18" s="404">
        <f t="shared" ref="C18:L18" si="0">SUM(C14:C17)</f>
        <v>4</v>
      </c>
      <c r="D18" s="404">
        <f t="shared" si="0"/>
        <v>0</v>
      </c>
      <c r="E18" s="404">
        <f t="shared" si="0"/>
        <v>0</v>
      </c>
      <c r="F18" s="404">
        <f t="shared" si="0"/>
        <v>4</v>
      </c>
      <c r="G18" s="404">
        <f t="shared" si="0"/>
        <v>0</v>
      </c>
      <c r="H18" s="404">
        <f t="shared" si="0"/>
        <v>1</v>
      </c>
      <c r="I18" s="404">
        <f t="shared" si="0"/>
        <v>3</v>
      </c>
      <c r="J18" s="404">
        <f t="shared" si="0"/>
        <v>0</v>
      </c>
      <c r="K18" s="404">
        <f t="shared" si="0"/>
        <v>0</v>
      </c>
      <c r="L18" s="404">
        <f t="shared" si="0"/>
        <v>0</v>
      </c>
      <c r="M18" s="404">
        <f>SUM(I18+J18-L18)</f>
        <v>3</v>
      </c>
      <c r="N18" s="585" t="s">
        <v>93</v>
      </c>
    </row>
    <row r="19" spans="1:14">
      <c r="B19" s="400" t="s">
        <v>318</v>
      </c>
      <c r="C19" s="398"/>
      <c r="D19" s="398"/>
      <c r="E19" s="398"/>
      <c r="F19" s="399"/>
      <c r="G19" s="398"/>
      <c r="H19" s="398"/>
      <c r="I19" s="399"/>
      <c r="J19" s="398"/>
      <c r="K19" s="406"/>
      <c r="L19" s="398"/>
      <c r="M19" s="398"/>
      <c r="N19" s="585" t="s">
        <v>93</v>
      </c>
    </row>
    <row r="20" spans="1:14">
      <c r="A20" s="390" t="s">
        <v>319</v>
      </c>
      <c r="B20" s="400" t="s">
        <v>320</v>
      </c>
      <c r="C20" s="401">
        <v>0</v>
      </c>
      <c r="D20" s="401">
        <v>0</v>
      </c>
      <c r="E20" s="401">
        <v>0</v>
      </c>
      <c r="F20" s="398">
        <f>C20+D20-E20</f>
        <v>0</v>
      </c>
      <c r="G20" s="401">
        <v>0</v>
      </c>
      <c r="H20" s="401">
        <v>0</v>
      </c>
      <c r="I20" s="402">
        <v>0</v>
      </c>
      <c r="J20" s="401">
        <v>0</v>
      </c>
      <c r="K20" s="401">
        <v>0</v>
      </c>
      <c r="L20" s="401">
        <v>0</v>
      </c>
      <c r="M20" s="401">
        <v>0</v>
      </c>
      <c r="N20" s="585" t="s">
        <v>93</v>
      </c>
    </row>
    <row r="21" spans="1:14">
      <c r="A21" s="390" t="s">
        <v>321</v>
      </c>
      <c r="B21" s="400" t="s">
        <v>322</v>
      </c>
      <c r="C21" s="398">
        <v>6</v>
      </c>
      <c r="D21" s="401">
        <v>0</v>
      </c>
      <c r="E21" s="401">
        <v>0</v>
      </c>
      <c r="F21" s="398">
        <f>C21+D21-E21</f>
        <v>6</v>
      </c>
      <c r="G21" s="401">
        <v>0</v>
      </c>
      <c r="H21" s="401">
        <v>4</v>
      </c>
      <c r="I21" s="401">
        <f>SUM(F21+G21-H21)</f>
        <v>2</v>
      </c>
      <c r="J21" s="401">
        <v>0</v>
      </c>
      <c r="K21" s="401">
        <v>0</v>
      </c>
      <c r="L21" s="401">
        <v>0</v>
      </c>
      <c r="M21" s="398">
        <f>SUM(I21+J21-L21)</f>
        <v>2</v>
      </c>
      <c r="N21" s="585" t="s">
        <v>93</v>
      </c>
    </row>
    <row r="22" spans="1:14">
      <c r="A22" s="390" t="s">
        <v>323</v>
      </c>
      <c r="B22" s="400" t="s">
        <v>324</v>
      </c>
      <c r="C22" s="401">
        <v>0</v>
      </c>
      <c r="D22" s="401">
        <v>0</v>
      </c>
      <c r="E22" s="401">
        <v>0</v>
      </c>
      <c r="F22" s="398">
        <f>C22+D22-E22</f>
        <v>0</v>
      </c>
      <c r="G22" s="401">
        <v>0</v>
      </c>
      <c r="H22" s="401">
        <v>0</v>
      </c>
      <c r="I22" s="402">
        <v>0</v>
      </c>
      <c r="J22" s="401">
        <v>0</v>
      </c>
      <c r="K22" s="401">
        <v>0</v>
      </c>
      <c r="L22" s="401">
        <v>0</v>
      </c>
      <c r="M22" s="401">
        <v>0</v>
      </c>
      <c r="N22" s="585" t="s">
        <v>93</v>
      </c>
    </row>
    <row r="23" spans="1:14">
      <c r="B23" s="407" t="s">
        <v>325</v>
      </c>
      <c r="C23" s="404">
        <f t="shared" ref="C23:M23" si="1">SUM(C20:C22)</f>
        <v>6</v>
      </c>
      <c r="D23" s="404">
        <f t="shared" si="1"/>
        <v>0</v>
      </c>
      <c r="E23" s="404">
        <f t="shared" si="1"/>
        <v>0</v>
      </c>
      <c r="F23" s="404">
        <f t="shared" si="1"/>
        <v>6</v>
      </c>
      <c r="G23" s="404">
        <f t="shared" si="1"/>
        <v>0</v>
      </c>
      <c r="H23" s="404">
        <f t="shared" si="1"/>
        <v>4</v>
      </c>
      <c r="I23" s="404">
        <f t="shared" si="1"/>
        <v>2</v>
      </c>
      <c r="J23" s="404">
        <f t="shared" si="1"/>
        <v>0</v>
      </c>
      <c r="K23" s="404">
        <f t="shared" si="1"/>
        <v>0</v>
      </c>
      <c r="L23" s="404">
        <f t="shared" si="1"/>
        <v>0</v>
      </c>
      <c r="M23" s="404">
        <f t="shared" si="1"/>
        <v>2</v>
      </c>
      <c r="N23" s="585" t="s">
        <v>93</v>
      </c>
    </row>
    <row r="24" spans="1:14">
      <c r="B24" s="400" t="s">
        <v>326</v>
      </c>
      <c r="C24" s="398"/>
      <c r="D24" s="398"/>
      <c r="E24" s="398"/>
      <c r="F24" s="399"/>
      <c r="G24" s="398"/>
      <c r="H24" s="398"/>
      <c r="I24" s="399"/>
      <c r="J24" s="398"/>
      <c r="K24" s="406"/>
      <c r="L24" s="398"/>
      <c r="M24" s="398"/>
      <c r="N24" s="585" t="s">
        <v>93</v>
      </c>
    </row>
    <row r="25" spans="1:14">
      <c r="B25" s="400" t="s">
        <v>327</v>
      </c>
      <c r="C25" s="398"/>
      <c r="D25" s="398"/>
      <c r="E25" s="398"/>
      <c r="F25" s="399"/>
      <c r="G25" s="398"/>
      <c r="H25" s="398"/>
      <c r="I25" s="399"/>
      <c r="J25" s="398"/>
      <c r="K25" s="406"/>
      <c r="L25" s="398"/>
      <c r="M25" s="398"/>
      <c r="N25" s="585" t="s">
        <v>93</v>
      </c>
    </row>
    <row r="26" spans="1:14">
      <c r="A26" s="390" t="s">
        <v>328</v>
      </c>
      <c r="B26" s="408" t="s">
        <v>329</v>
      </c>
      <c r="C26" s="401">
        <v>0</v>
      </c>
      <c r="D26" s="401">
        <v>0</v>
      </c>
      <c r="E26" s="401">
        <v>0</v>
      </c>
      <c r="F26" s="402">
        <v>0</v>
      </c>
      <c r="G26" s="401">
        <v>0</v>
      </c>
      <c r="H26" s="401">
        <v>0</v>
      </c>
      <c r="I26" s="401">
        <v>0</v>
      </c>
      <c r="J26" s="401">
        <v>0</v>
      </c>
      <c r="K26" s="401">
        <v>0</v>
      </c>
      <c r="L26" s="401">
        <v>0</v>
      </c>
      <c r="M26" s="401">
        <v>0</v>
      </c>
      <c r="N26" s="585" t="s">
        <v>93</v>
      </c>
    </row>
    <row r="27" spans="1:14">
      <c r="A27" s="390" t="s">
        <v>330</v>
      </c>
      <c r="B27" s="408" t="s">
        <v>331</v>
      </c>
      <c r="C27" s="401">
        <v>0</v>
      </c>
      <c r="D27" s="401">
        <v>0</v>
      </c>
      <c r="E27" s="401">
        <v>0</v>
      </c>
      <c r="F27" s="402">
        <v>0</v>
      </c>
      <c r="G27" s="401">
        <v>0</v>
      </c>
      <c r="H27" s="401">
        <v>0</v>
      </c>
      <c r="I27" s="401">
        <v>0</v>
      </c>
      <c r="J27" s="401">
        <v>0</v>
      </c>
      <c r="K27" s="401">
        <v>0</v>
      </c>
      <c r="L27" s="401">
        <v>0</v>
      </c>
      <c r="M27" s="401">
        <v>0</v>
      </c>
      <c r="N27" s="585" t="s">
        <v>93</v>
      </c>
    </row>
    <row r="28" spans="1:14">
      <c r="A28" s="390" t="s">
        <v>332</v>
      </c>
      <c r="B28" s="408" t="s">
        <v>333</v>
      </c>
      <c r="C28" s="401">
        <v>0</v>
      </c>
      <c r="D28" s="401">
        <v>0</v>
      </c>
      <c r="E28" s="401">
        <v>0</v>
      </c>
      <c r="F28" s="402">
        <v>0</v>
      </c>
      <c r="G28" s="401">
        <v>0</v>
      </c>
      <c r="H28" s="401">
        <v>0</v>
      </c>
      <c r="I28" s="401">
        <v>0</v>
      </c>
      <c r="J28" s="401">
        <v>0</v>
      </c>
      <c r="K28" s="401">
        <v>0</v>
      </c>
      <c r="L28" s="401">
        <v>0</v>
      </c>
      <c r="M28" s="401">
        <v>0</v>
      </c>
      <c r="N28" s="585" t="s">
        <v>93</v>
      </c>
    </row>
    <row r="29" spans="1:14">
      <c r="A29" s="390" t="s">
        <v>312</v>
      </c>
      <c r="B29" s="408" t="s">
        <v>313</v>
      </c>
      <c r="C29" s="401">
        <v>0</v>
      </c>
      <c r="D29" s="401">
        <v>0</v>
      </c>
      <c r="E29" s="401">
        <v>0</v>
      </c>
      <c r="F29" s="402">
        <v>0</v>
      </c>
      <c r="G29" s="401">
        <v>0</v>
      </c>
      <c r="H29" s="401">
        <v>0</v>
      </c>
      <c r="I29" s="401">
        <v>0</v>
      </c>
      <c r="J29" s="401">
        <v>0</v>
      </c>
      <c r="K29" s="401">
        <v>0</v>
      </c>
      <c r="L29" s="401">
        <v>0</v>
      </c>
      <c r="M29" s="401">
        <v>0</v>
      </c>
      <c r="N29" s="585" t="s">
        <v>93</v>
      </c>
    </row>
    <row r="30" spans="1:14">
      <c r="A30" s="390" t="s">
        <v>334</v>
      </c>
      <c r="B30" s="408" t="s">
        <v>335</v>
      </c>
      <c r="C30" s="401">
        <v>0</v>
      </c>
      <c r="D30" s="401">
        <v>0</v>
      </c>
      <c r="E30" s="401">
        <v>0</v>
      </c>
      <c r="F30" s="402">
        <v>0</v>
      </c>
      <c r="G30" s="401">
        <v>0</v>
      </c>
      <c r="H30" s="401">
        <v>0</v>
      </c>
      <c r="I30" s="401">
        <v>0</v>
      </c>
      <c r="J30" s="401">
        <v>0</v>
      </c>
      <c r="K30" s="401">
        <v>0</v>
      </c>
      <c r="L30" s="401">
        <v>0</v>
      </c>
      <c r="M30" s="401">
        <v>0</v>
      </c>
      <c r="N30" s="585" t="s">
        <v>93</v>
      </c>
    </row>
    <row r="31" spans="1:14">
      <c r="A31" s="390" t="s">
        <v>336</v>
      </c>
      <c r="B31" s="408" t="s">
        <v>337</v>
      </c>
      <c r="C31" s="401">
        <v>0</v>
      </c>
      <c r="D31" s="401">
        <v>0</v>
      </c>
      <c r="E31" s="401">
        <v>0</v>
      </c>
      <c r="F31" s="402">
        <v>0</v>
      </c>
      <c r="G31" s="401">
        <v>0</v>
      </c>
      <c r="H31" s="401">
        <v>0</v>
      </c>
      <c r="I31" s="401">
        <v>0</v>
      </c>
      <c r="J31" s="401">
        <v>0</v>
      </c>
      <c r="K31" s="401">
        <v>0</v>
      </c>
      <c r="L31" s="401">
        <v>0</v>
      </c>
      <c r="M31" s="401">
        <v>0</v>
      </c>
      <c r="N31" s="585" t="s">
        <v>93</v>
      </c>
    </row>
    <row r="32" spans="1:14">
      <c r="A32" s="390" t="s">
        <v>338</v>
      </c>
      <c r="B32" s="408" t="s">
        <v>324</v>
      </c>
      <c r="C32" s="401">
        <v>0</v>
      </c>
      <c r="D32" s="401">
        <v>0</v>
      </c>
      <c r="E32" s="401">
        <v>0</v>
      </c>
      <c r="F32" s="402">
        <v>0</v>
      </c>
      <c r="G32" s="401">
        <v>0</v>
      </c>
      <c r="H32" s="401">
        <v>0</v>
      </c>
      <c r="I32" s="401">
        <v>0</v>
      </c>
      <c r="J32" s="401">
        <v>0</v>
      </c>
      <c r="K32" s="401">
        <v>0</v>
      </c>
      <c r="L32" s="401">
        <v>0</v>
      </c>
      <c r="M32" s="401">
        <v>0</v>
      </c>
      <c r="N32" s="585" t="s">
        <v>93</v>
      </c>
    </row>
    <row r="33" spans="2:14">
      <c r="B33" s="400" t="s">
        <v>339</v>
      </c>
      <c r="C33" s="398">
        <f>SUM(C27:C32)</f>
        <v>0</v>
      </c>
      <c r="D33" s="398">
        <f>SUM(D27:D32)</f>
        <v>0</v>
      </c>
      <c r="E33" s="401">
        <v>0</v>
      </c>
      <c r="F33" s="405">
        <v>0</v>
      </c>
      <c r="G33" s="405">
        <v>0</v>
      </c>
      <c r="H33" s="401">
        <v>0</v>
      </c>
      <c r="I33" s="401">
        <v>0</v>
      </c>
      <c r="J33" s="401">
        <v>0</v>
      </c>
      <c r="K33" s="401">
        <v>0</v>
      </c>
      <c r="L33" s="401">
        <v>0</v>
      </c>
      <c r="M33" s="401">
        <v>0</v>
      </c>
      <c r="N33" s="585" t="s">
        <v>93</v>
      </c>
    </row>
    <row r="34" spans="2:14" ht="18.75" customHeight="1">
      <c r="B34" s="409" t="s">
        <v>340</v>
      </c>
      <c r="C34" s="410">
        <f t="shared" ref="C34:M34" si="2">+C18+C23+C33</f>
        <v>10</v>
      </c>
      <c r="D34" s="410">
        <f t="shared" si="2"/>
        <v>0</v>
      </c>
      <c r="E34" s="410">
        <f t="shared" si="2"/>
        <v>0</v>
      </c>
      <c r="F34" s="410">
        <f t="shared" si="2"/>
        <v>10</v>
      </c>
      <c r="G34" s="410">
        <f t="shared" si="2"/>
        <v>0</v>
      </c>
      <c r="H34" s="410">
        <f t="shared" si="2"/>
        <v>5</v>
      </c>
      <c r="I34" s="410">
        <f t="shared" si="2"/>
        <v>5</v>
      </c>
      <c r="J34" s="410">
        <f t="shared" si="2"/>
        <v>0</v>
      </c>
      <c r="K34" s="410">
        <f t="shared" si="2"/>
        <v>0</v>
      </c>
      <c r="L34" s="410">
        <f t="shared" si="2"/>
        <v>0</v>
      </c>
      <c r="M34" s="410">
        <f t="shared" si="2"/>
        <v>5</v>
      </c>
      <c r="N34" s="585" t="s">
        <v>93</v>
      </c>
    </row>
    <row r="35" spans="2:14" ht="18.75" customHeight="1">
      <c r="B35" s="846" t="s">
        <v>389</v>
      </c>
      <c r="C35" s="662"/>
      <c r="D35" s="662"/>
      <c r="E35" s="662"/>
      <c r="F35" s="662"/>
      <c r="G35" s="662"/>
      <c r="H35" s="662"/>
      <c r="I35" s="662"/>
      <c r="J35" s="662"/>
      <c r="K35" s="662"/>
      <c r="L35" s="662"/>
      <c r="M35" s="662"/>
      <c r="N35" s="585" t="s">
        <v>16</v>
      </c>
    </row>
    <row r="36" spans="2:14" ht="15">
      <c r="B36" s="845"/>
      <c r="C36" s="825"/>
      <c r="D36" s="825"/>
      <c r="E36" s="825"/>
      <c r="F36" s="825"/>
      <c r="G36" s="825"/>
      <c r="H36" s="825"/>
      <c r="I36" s="825"/>
      <c r="J36" s="825"/>
      <c r="K36" s="825"/>
      <c r="L36" s="825"/>
      <c r="M36" s="825"/>
    </row>
    <row r="37" spans="2:14">
      <c r="B37" s="411"/>
    </row>
  </sheetData>
  <mergeCells count="11">
    <mergeCell ref="B36:M36"/>
    <mergeCell ref="B35:M35"/>
    <mergeCell ref="D9:F10"/>
    <mergeCell ref="G9:I10"/>
    <mergeCell ref="J9:M10"/>
    <mergeCell ref="B3:M3"/>
    <mergeCell ref="B4:M4"/>
    <mergeCell ref="B5:M5"/>
    <mergeCell ref="B7:M7"/>
    <mergeCell ref="B8:M8"/>
    <mergeCell ref="B6:M6"/>
  </mergeCells>
  <phoneticPr fontId="34" type="noConversion"/>
  <printOptions horizontalCentered="1"/>
  <pageMargins left="0.32" right="0.56000000000000005" top="1" bottom="1" header="0.5" footer="0.5"/>
  <pageSetup scale="83" orientation="landscape" r:id="rId1"/>
  <headerFooter alignWithMargins="0">
    <oddFooter>&amp;C&amp;"Times New Roman,Regular"Exhibit O - Schedule of Aircraft</oddFooter>
  </headerFooter>
</worksheet>
</file>

<file path=xl/worksheets/sheet2.xml><?xml version="1.0" encoding="utf-8"?>
<worksheet xmlns="http://schemas.openxmlformats.org/spreadsheetml/2006/main" xmlns:r="http://schemas.openxmlformats.org/officeDocument/2006/relationships">
  <sheetPr codeName="Sheet4" enableFormatConditionsCalculation="0">
    <tabColor indexed="11"/>
    <pageSetUpPr fitToPage="1"/>
  </sheetPr>
  <dimension ref="A1:AG39"/>
  <sheetViews>
    <sheetView showGridLines="0" showOutlineSymbols="0" view="pageBreakPreview" zoomScale="75" zoomScaleNormal="75" zoomScaleSheetLayoutView="75" zoomScalePageLayoutView="50" workbookViewId="0">
      <selection activeCell="C20" sqref="C20"/>
    </sheetView>
  </sheetViews>
  <sheetFormatPr defaultColWidth="9.6640625" defaultRowHeight="15.75"/>
  <cols>
    <col min="1" max="2" width="2.5546875" style="5" customWidth="1"/>
    <col min="3" max="3" width="20.88671875" style="5" customWidth="1"/>
    <col min="4" max="4" width="9.5546875" style="5" customWidth="1"/>
    <col min="5" max="5" width="1.6640625" style="5" customWidth="1"/>
    <col min="6" max="6" width="1.5546875" style="5" customWidth="1"/>
    <col min="7" max="7" width="1.77734375" style="5" customWidth="1"/>
    <col min="8" max="9" width="5.44140625" style="11" customWidth="1"/>
    <col min="10" max="10" width="10.6640625" style="11" customWidth="1"/>
    <col min="11" max="11" width="5.6640625" style="11" customWidth="1"/>
    <col min="12" max="12" width="4.44140625" style="11" customWidth="1"/>
    <col min="13" max="13" width="8.77734375" style="11" customWidth="1"/>
    <col min="14" max="15" width="5.6640625" style="11" customWidth="1"/>
    <col min="16" max="16" width="8.44140625" style="11" customWidth="1"/>
    <col min="17" max="18" width="5.21875" style="11" customWidth="1"/>
    <col min="19" max="19" width="8.33203125" style="11" customWidth="1"/>
    <col min="20" max="21" width="4.77734375" style="11" customWidth="1"/>
    <col min="22" max="22" width="7.88671875" style="11" customWidth="1"/>
    <col min="23" max="24" width="5.44140625" style="11" customWidth="1"/>
    <col min="25" max="25" width="7" style="11" customWidth="1"/>
    <col min="26" max="26" width="6.77734375" style="11" customWidth="1"/>
    <col min="27" max="27" width="6.44140625" style="11" customWidth="1"/>
    <col min="28" max="28" width="9.21875" style="11" customWidth="1"/>
    <col min="29" max="29" width="3.33203125" style="11" hidden="1" customWidth="1"/>
    <col min="30" max="30" width="0.21875" style="11" hidden="1" customWidth="1"/>
    <col min="31" max="31" width="8.44140625" style="11" hidden="1" customWidth="1"/>
    <col min="32" max="32" width="8" style="11" hidden="1" customWidth="1"/>
    <col min="33" max="33" width="8.21875" style="594" customWidth="1"/>
    <col min="34" max="34" width="5.6640625" style="5" customWidth="1"/>
    <col min="35" max="35" width="7.6640625" style="5" customWidth="1"/>
    <col min="36" max="16384" width="9.6640625" style="5"/>
  </cols>
  <sheetData>
    <row r="1" spans="1:33" ht="26.25">
      <c r="A1" s="607" t="s">
        <v>23</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G1" s="582" t="s">
        <v>93</v>
      </c>
    </row>
    <row r="2" spans="1:33">
      <c r="AG2" s="582" t="s">
        <v>93</v>
      </c>
    </row>
    <row r="3" spans="1:33">
      <c r="A3" s="6"/>
      <c r="B3" s="6"/>
      <c r="C3" s="6"/>
      <c r="D3" s="6"/>
      <c r="E3" s="6"/>
      <c r="F3" s="6"/>
      <c r="G3" s="6"/>
      <c r="H3" s="10"/>
      <c r="I3" s="10"/>
      <c r="J3" s="10"/>
      <c r="K3" s="10"/>
      <c r="L3" s="10"/>
      <c r="M3" s="10"/>
      <c r="N3" s="10"/>
      <c r="O3" s="10"/>
      <c r="P3" s="10"/>
      <c r="Q3" s="10"/>
      <c r="R3" s="10"/>
      <c r="S3" s="10"/>
      <c r="T3" s="10"/>
      <c r="U3" s="10"/>
      <c r="V3" s="10"/>
      <c r="W3" s="10"/>
      <c r="X3" s="10"/>
      <c r="Y3" s="10"/>
      <c r="Z3" s="10"/>
      <c r="AA3" s="10"/>
      <c r="AB3" s="10"/>
      <c r="AC3" s="10"/>
      <c r="AD3" s="10"/>
      <c r="AE3" s="10"/>
      <c r="AF3" s="10"/>
      <c r="AG3" s="582" t="s">
        <v>93</v>
      </c>
    </row>
    <row r="4" spans="1:33" ht="26.25">
      <c r="A4" s="611" t="s">
        <v>73</v>
      </c>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13"/>
      <c r="AD4" s="13"/>
      <c r="AE4" s="13"/>
      <c r="AF4" s="13"/>
      <c r="AG4" s="582" t="s">
        <v>93</v>
      </c>
    </row>
    <row r="5" spans="1:33" ht="26.25">
      <c r="A5" s="613" t="s">
        <v>13</v>
      </c>
      <c r="B5" s="617"/>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13"/>
      <c r="AD5" s="13"/>
      <c r="AE5" s="13"/>
      <c r="AF5" s="13"/>
      <c r="AG5" s="582" t="s">
        <v>93</v>
      </c>
    </row>
    <row r="6" spans="1:33" ht="26.25">
      <c r="A6" s="613" t="s">
        <v>8</v>
      </c>
      <c r="B6" s="614"/>
      <c r="C6" s="614"/>
      <c r="D6" s="614"/>
      <c r="E6" s="614"/>
      <c r="F6" s="614"/>
      <c r="G6" s="614"/>
      <c r="H6" s="614"/>
      <c r="I6" s="614"/>
      <c r="J6" s="614"/>
      <c r="K6" s="614"/>
      <c r="L6" s="614"/>
      <c r="M6" s="614"/>
      <c r="N6" s="614"/>
      <c r="O6" s="614"/>
      <c r="P6" s="614"/>
      <c r="Q6" s="614"/>
      <c r="R6" s="614"/>
      <c r="S6" s="614"/>
      <c r="T6" s="614"/>
      <c r="U6" s="614"/>
      <c r="V6" s="614"/>
      <c r="W6" s="614"/>
      <c r="X6" s="614"/>
      <c r="Y6" s="614"/>
      <c r="Z6" s="614"/>
      <c r="AA6" s="614"/>
      <c r="AB6" s="614"/>
      <c r="AC6" s="13"/>
      <c r="AD6" s="13"/>
      <c r="AE6" s="13"/>
      <c r="AF6" s="13"/>
      <c r="AG6" s="582" t="s">
        <v>93</v>
      </c>
    </row>
    <row r="7" spans="1:33" ht="26.25">
      <c r="A7" s="613" t="s">
        <v>95</v>
      </c>
      <c r="B7" s="612"/>
      <c r="C7" s="612"/>
      <c r="D7" s="612"/>
      <c r="E7" s="612"/>
      <c r="F7" s="612"/>
      <c r="G7" s="612"/>
      <c r="H7" s="612"/>
      <c r="I7" s="612"/>
      <c r="J7" s="612"/>
      <c r="K7" s="612"/>
      <c r="L7" s="612"/>
      <c r="M7" s="612"/>
      <c r="N7" s="612"/>
      <c r="O7" s="612"/>
      <c r="P7" s="612"/>
      <c r="Q7" s="612"/>
      <c r="R7" s="612"/>
      <c r="S7" s="612"/>
      <c r="T7" s="612"/>
      <c r="U7" s="612"/>
      <c r="V7" s="612"/>
      <c r="W7" s="612"/>
      <c r="X7" s="612"/>
      <c r="Y7" s="612"/>
      <c r="Z7" s="612"/>
      <c r="AA7" s="612"/>
      <c r="AB7" s="612"/>
      <c r="AC7" s="13"/>
      <c r="AD7" s="13"/>
      <c r="AE7" s="13"/>
      <c r="AF7" s="13"/>
      <c r="AG7" s="582" t="s">
        <v>93</v>
      </c>
    </row>
    <row r="8" spans="1:33" ht="26.25">
      <c r="A8" s="613" t="s">
        <v>72</v>
      </c>
      <c r="B8" s="614"/>
      <c r="C8" s="614"/>
      <c r="D8" s="614"/>
      <c r="E8" s="614"/>
      <c r="F8" s="614"/>
      <c r="G8" s="614"/>
      <c r="H8" s="614"/>
      <c r="I8" s="614"/>
      <c r="J8" s="614"/>
      <c r="K8" s="614"/>
      <c r="L8" s="614"/>
      <c r="M8" s="614"/>
      <c r="N8" s="614"/>
      <c r="O8" s="614"/>
      <c r="P8" s="614"/>
      <c r="Q8" s="614"/>
      <c r="R8" s="614"/>
      <c r="S8" s="614"/>
      <c r="T8" s="614"/>
      <c r="U8" s="614"/>
      <c r="V8" s="614"/>
      <c r="W8" s="614"/>
      <c r="X8" s="614"/>
      <c r="Y8" s="614"/>
      <c r="Z8" s="614"/>
      <c r="AA8" s="614"/>
      <c r="AB8" s="614"/>
      <c r="AC8" s="13"/>
      <c r="AD8" s="13"/>
      <c r="AE8" s="13"/>
      <c r="AF8" s="13"/>
      <c r="AG8" s="582" t="s">
        <v>93</v>
      </c>
    </row>
    <row r="9" spans="1:33" ht="23.25">
      <c r="A9" s="70"/>
      <c r="B9" s="7"/>
      <c r="C9" s="7"/>
      <c r="D9" s="7"/>
      <c r="E9" s="7"/>
      <c r="F9" s="7"/>
      <c r="G9" s="7"/>
      <c r="H9" s="13"/>
      <c r="I9" s="13"/>
      <c r="J9" s="13"/>
      <c r="K9" s="13"/>
      <c r="L9" s="13"/>
      <c r="M9" s="13"/>
      <c r="N9" s="13"/>
      <c r="O9" s="13"/>
      <c r="P9" s="13"/>
      <c r="Q9" s="13"/>
      <c r="R9" s="13"/>
      <c r="S9" s="13"/>
      <c r="T9" s="13"/>
      <c r="U9" s="13"/>
      <c r="V9" s="13"/>
      <c r="W9" s="13"/>
      <c r="X9" s="13"/>
      <c r="Y9" s="13"/>
      <c r="Z9" s="13"/>
      <c r="AA9" s="13"/>
      <c r="AB9" s="13"/>
      <c r="AC9" s="13"/>
      <c r="AD9" s="13"/>
      <c r="AE9" s="13"/>
      <c r="AF9" s="13"/>
      <c r="AG9" s="582" t="s">
        <v>93</v>
      </c>
    </row>
    <row r="10" spans="1:33">
      <c r="A10" s="41"/>
      <c r="B10" s="7"/>
      <c r="C10" s="7"/>
      <c r="D10" s="7"/>
      <c r="E10" s="7"/>
      <c r="F10" s="7"/>
      <c r="G10" s="7"/>
      <c r="H10" s="13"/>
      <c r="I10" s="13"/>
      <c r="J10" s="13"/>
      <c r="K10" s="13"/>
      <c r="L10" s="13"/>
      <c r="M10" s="13"/>
      <c r="N10" s="13"/>
      <c r="O10" s="13"/>
      <c r="P10" s="13"/>
      <c r="Q10" s="13"/>
      <c r="R10" s="13"/>
      <c r="S10" s="13"/>
      <c r="T10" s="13"/>
      <c r="U10" s="13"/>
      <c r="V10" s="13"/>
      <c r="W10" s="13"/>
      <c r="X10" s="13"/>
      <c r="Y10" s="13"/>
      <c r="Z10" s="618" t="s">
        <v>354</v>
      </c>
      <c r="AA10" s="619"/>
      <c r="AB10" s="620"/>
      <c r="AC10" s="113"/>
      <c r="AD10" s="618" t="s">
        <v>74</v>
      </c>
      <c r="AE10" s="619"/>
      <c r="AF10" s="620"/>
      <c r="AG10" s="582" t="s">
        <v>93</v>
      </c>
    </row>
    <row r="11" spans="1:33">
      <c r="A11" s="9"/>
      <c r="B11" s="9"/>
      <c r="C11" s="9"/>
      <c r="D11" s="9"/>
      <c r="E11" s="9"/>
      <c r="F11" s="9"/>
      <c r="G11" s="9"/>
      <c r="H11" s="122"/>
      <c r="I11" s="122"/>
      <c r="J11" s="122"/>
      <c r="K11" s="122"/>
      <c r="L11" s="122"/>
      <c r="M11" s="122"/>
      <c r="N11" s="122"/>
      <c r="O11" s="122"/>
      <c r="P11" s="122"/>
      <c r="Q11" s="122"/>
      <c r="R11" s="122"/>
      <c r="S11" s="122"/>
      <c r="T11" s="122"/>
      <c r="U11" s="122"/>
      <c r="V11" s="122"/>
      <c r="W11" s="122"/>
      <c r="X11" s="122"/>
      <c r="Y11" s="57"/>
      <c r="Z11" s="633" t="s">
        <v>7</v>
      </c>
      <c r="AA11" s="637" t="s">
        <v>32</v>
      </c>
      <c r="AB11" s="635" t="s">
        <v>82</v>
      </c>
      <c r="AC11" s="59"/>
      <c r="AD11" s="66" t="s">
        <v>83</v>
      </c>
      <c r="AE11" s="69"/>
      <c r="AF11" s="64"/>
      <c r="AG11" s="582" t="s">
        <v>93</v>
      </c>
    </row>
    <row r="12" spans="1:33" ht="16.5" thickBot="1">
      <c r="A12" s="127"/>
      <c r="B12" s="61"/>
      <c r="C12" s="61"/>
      <c r="D12" s="61"/>
      <c r="E12" s="61"/>
      <c r="F12" s="61"/>
      <c r="G12" s="61"/>
      <c r="H12" s="62"/>
      <c r="I12" s="62"/>
      <c r="J12" s="62"/>
      <c r="K12" s="62"/>
      <c r="L12" s="62"/>
      <c r="M12" s="62"/>
      <c r="N12" s="62"/>
      <c r="O12" s="62"/>
      <c r="P12" s="62"/>
      <c r="Q12" s="62"/>
      <c r="R12" s="62"/>
      <c r="S12" s="62"/>
      <c r="T12" s="62"/>
      <c r="U12" s="62"/>
      <c r="V12" s="62"/>
      <c r="W12" s="62"/>
      <c r="X12" s="62"/>
      <c r="Y12" s="62"/>
      <c r="Z12" s="634"/>
      <c r="AA12" s="636"/>
      <c r="AB12" s="636"/>
      <c r="AC12" s="63"/>
      <c r="AD12" s="67" t="s">
        <v>80</v>
      </c>
      <c r="AE12" s="67" t="s">
        <v>32</v>
      </c>
      <c r="AF12" s="65" t="s">
        <v>82</v>
      </c>
      <c r="AG12" s="582" t="s">
        <v>93</v>
      </c>
    </row>
    <row r="13" spans="1:33">
      <c r="A13" s="609" t="s">
        <v>102</v>
      </c>
      <c r="B13" s="610"/>
      <c r="C13" s="610"/>
      <c r="D13" s="610"/>
      <c r="E13" s="610"/>
      <c r="F13" s="610"/>
      <c r="G13" s="610"/>
      <c r="H13" s="610"/>
      <c r="I13" s="610"/>
      <c r="J13" s="610"/>
      <c r="K13" s="610"/>
      <c r="L13" s="610"/>
      <c r="M13" s="610"/>
      <c r="N13" s="610"/>
      <c r="O13" s="610"/>
      <c r="P13" s="610"/>
      <c r="Q13" s="610"/>
      <c r="R13" s="610"/>
      <c r="S13" s="610"/>
      <c r="T13" s="610"/>
      <c r="U13" s="610"/>
      <c r="V13" s="610"/>
      <c r="W13" s="610"/>
      <c r="X13" s="610"/>
      <c r="Y13" s="610"/>
      <c r="Z13" s="138">
        <v>196</v>
      </c>
      <c r="AA13" s="138">
        <v>196</v>
      </c>
      <c r="AB13" s="430">
        <v>135252</v>
      </c>
      <c r="AC13" s="72" t="s">
        <v>81</v>
      </c>
      <c r="AD13" s="73"/>
      <c r="AE13" s="73"/>
      <c r="AF13" s="71"/>
      <c r="AG13" s="582" t="s">
        <v>93</v>
      </c>
    </row>
    <row r="14" spans="1:33">
      <c r="A14" s="434" t="s">
        <v>349</v>
      </c>
      <c r="B14" s="181"/>
      <c r="C14" s="181"/>
      <c r="D14" s="181"/>
      <c r="E14" s="181"/>
      <c r="F14" s="181"/>
      <c r="G14" s="181"/>
      <c r="H14" s="181"/>
      <c r="I14" s="181"/>
      <c r="J14" s="181"/>
      <c r="K14" s="181"/>
      <c r="L14" s="181"/>
      <c r="M14" s="181"/>
      <c r="N14" s="181"/>
      <c r="O14" s="181"/>
      <c r="P14" s="181"/>
      <c r="Q14" s="181"/>
      <c r="R14" s="181"/>
      <c r="S14" s="181"/>
      <c r="T14" s="181"/>
      <c r="U14" s="181"/>
      <c r="V14" s="181"/>
      <c r="W14" s="181"/>
      <c r="X14" s="181"/>
      <c r="Y14" s="181"/>
      <c r="Z14" s="138">
        <v>-73</v>
      </c>
      <c r="AA14" s="138">
        <v>-73</v>
      </c>
      <c r="AB14" s="431">
        <v>-77677</v>
      </c>
      <c r="AC14" s="119"/>
      <c r="AD14" s="120"/>
      <c r="AE14" s="120"/>
      <c r="AF14" s="121"/>
      <c r="AG14" s="582" t="s">
        <v>93</v>
      </c>
    </row>
    <row r="15" spans="1:33">
      <c r="A15" s="630" t="s">
        <v>345</v>
      </c>
      <c r="B15" s="616"/>
      <c r="C15" s="616"/>
      <c r="D15" s="616"/>
      <c r="E15" s="616"/>
      <c r="F15" s="616"/>
      <c r="G15" s="616"/>
      <c r="H15" s="616"/>
      <c r="I15" s="616"/>
      <c r="J15" s="616"/>
      <c r="K15" s="616"/>
      <c r="L15" s="616"/>
      <c r="M15" s="616"/>
      <c r="N15" s="616"/>
      <c r="O15" s="616"/>
      <c r="P15" s="616"/>
      <c r="Q15" s="616"/>
      <c r="R15" s="616"/>
      <c r="S15" s="616"/>
      <c r="T15" s="616"/>
      <c r="U15" s="616"/>
      <c r="V15" s="616"/>
      <c r="W15" s="616"/>
      <c r="X15" s="616"/>
      <c r="Y15" s="616"/>
      <c r="Z15" s="420">
        <v>123</v>
      </c>
      <c r="AA15" s="420">
        <v>123</v>
      </c>
      <c r="AB15" s="444">
        <v>57575</v>
      </c>
      <c r="AC15" s="420" t="e">
        <f>AC13+AC14+#REF!</f>
        <v>#VALUE!</v>
      </c>
      <c r="AD15" s="420" t="e">
        <f>AD13+AD14+#REF!</f>
        <v>#REF!</v>
      </c>
      <c r="AE15" s="420" t="e">
        <f>AE13+AE14+#REF!</f>
        <v>#REF!</v>
      </c>
      <c r="AF15" s="420" t="e">
        <f>AF13+AF14+#REF!</f>
        <v>#REF!</v>
      </c>
      <c r="AG15" s="582" t="s">
        <v>93</v>
      </c>
    </row>
    <row r="16" spans="1:33">
      <c r="A16" s="631" t="s">
        <v>390</v>
      </c>
      <c r="B16" s="632"/>
      <c r="C16" s="632"/>
      <c r="D16" s="632"/>
      <c r="E16" s="632"/>
      <c r="F16" s="632"/>
      <c r="G16" s="632"/>
      <c r="H16" s="632"/>
      <c r="I16" s="632"/>
      <c r="J16" s="632"/>
      <c r="K16" s="632"/>
      <c r="L16" s="632"/>
      <c r="M16" s="632"/>
      <c r="N16" s="632"/>
      <c r="O16" s="632"/>
      <c r="P16" s="632"/>
      <c r="Q16" s="632"/>
      <c r="R16" s="632"/>
      <c r="S16" s="632"/>
      <c r="T16" s="632"/>
      <c r="U16" s="632"/>
      <c r="V16" s="632"/>
      <c r="W16" s="632"/>
      <c r="X16" s="632"/>
      <c r="Y16" s="632"/>
      <c r="Z16" s="421">
        <v>0</v>
      </c>
      <c r="AA16" s="421">
        <v>0</v>
      </c>
      <c r="AB16" s="432">
        <v>0</v>
      </c>
      <c r="AG16" s="582" t="s">
        <v>93</v>
      </c>
    </row>
    <row r="17" spans="1:33">
      <c r="A17" s="630" t="s">
        <v>355</v>
      </c>
      <c r="B17" s="616"/>
      <c r="C17" s="616"/>
      <c r="D17" s="616"/>
      <c r="E17" s="616"/>
      <c r="F17" s="616"/>
      <c r="G17" s="616"/>
      <c r="H17" s="616"/>
      <c r="I17" s="616"/>
      <c r="J17" s="616"/>
      <c r="K17" s="616"/>
      <c r="L17" s="616"/>
      <c r="M17" s="616"/>
      <c r="N17" s="616"/>
      <c r="O17" s="616"/>
      <c r="P17" s="616"/>
      <c r="Q17" s="616"/>
      <c r="R17" s="616"/>
      <c r="S17" s="616"/>
      <c r="T17" s="616"/>
      <c r="U17" s="616"/>
      <c r="V17" s="616"/>
      <c r="W17" s="616"/>
      <c r="X17" s="616"/>
      <c r="Y17" s="616"/>
      <c r="Z17" s="139">
        <v>123</v>
      </c>
      <c r="AA17" s="139">
        <v>123</v>
      </c>
      <c r="AB17" s="433">
        <f>AB15+AB16</f>
        <v>57575</v>
      </c>
      <c r="AC17" s="72"/>
      <c r="AD17" s="73"/>
      <c r="AE17" s="73"/>
      <c r="AF17" s="71"/>
      <c r="AG17" s="582" t="s">
        <v>93</v>
      </c>
    </row>
    <row r="18" spans="1:33">
      <c r="A18" s="615" t="s">
        <v>356</v>
      </c>
      <c r="B18" s="616"/>
      <c r="C18" s="616"/>
      <c r="D18" s="616"/>
      <c r="E18" s="616"/>
      <c r="F18" s="616"/>
      <c r="G18" s="616"/>
      <c r="H18" s="616"/>
      <c r="I18" s="616"/>
      <c r="J18" s="616"/>
      <c r="K18" s="616"/>
      <c r="L18" s="616"/>
      <c r="M18" s="616"/>
      <c r="N18" s="616"/>
      <c r="O18" s="616"/>
      <c r="P18" s="616"/>
      <c r="Q18" s="616"/>
      <c r="R18" s="616"/>
      <c r="S18" s="616"/>
      <c r="T18" s="616"/>
      <c r="U18" s="616"/>
      <c r="V18" s="616"/>
      <c r="W18" s="616"/>
      <c r="X18" s="616"/>
      <c r="Y18" s="616"/>
      <c r="Z18" s="495">
        <v>0</v>
      </c>
      <c r="AA18" s="495">
        <v>0</v>
      </c>
      <c r="AB18" s="496">
        <v>0</v>
      </c>
      <c r="AC18" s="60"/>
      <c r="AD18" s="68" t="e">
        <f>#REF!-#REF!</f>
        <v>#REF!</v>
      </c>
      <c r="AE18" s="68" t="e">
        <f>#REF!-#REF!</f>
        <v>#REF!</v>
      </c>
      <c r="AF18" s="58" t="e">
        <f>#REF!-#REF!</f>
        <v>#REF!</v>
      </c>
      <c r="AG18" s="582" t="s">
        <v>93</v>
      </c>
    </row>
    <row r="19" spans="1:33">
      <c r="A19" s="412" t="s">
        <v>373</v>
      </c>
      <c r="B19" s="412"/>
      <c r="C19" s="412"/>
      <c r="D19" s="412"/>
      <c r="E19" s="412"/>
      <c r="F19" s="412"/>
      <c r="G19" s="412"/>
      <c r="H19" s="413"/>
      <c r="I19" s="413"/>
      <c r="J19" s="413"/>
      <c r="K19" s="413"/>
      <c r="L19" s="413"/>
      <c r="M19" s="413"/>
      <c r="N19" s="413"/>
      <c r="O19" s="413"/>
      <c r="P19" s="413"/>
      <c r="Q19" s="413"/>
      <c r="AG19" s="582" t="s">
        <v>93</v>
      </c>
    </row>
    <row r="20" spans="1:33">
      <c r="A20" s="5" t="s">
        <v>386</v>
      </c>
      <c r="P20" s="135" t="s">
        <v>94</v>
      </c>
      <c r="AG20" s="582" t="s">
        <v>93</v>
      </c>
    </row>
    <row r="21" spans="1:33">
      <c r="AG21" s="582" t="s">
        <v>93</v>
      </c>
    </row>
    <row r="22" spans="1:33" ht="18" customHeight="1">
      <c r="A22" s="114"/>
      <c r="B22" s="114"/>
      <c r="C22" s="114"/>
      <c r="D22" s="114"/>
      <c r="E22" s="114"/>
      <c r="F22" s="114"/>
      <c r="G22" s="114"/>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582" t="s">
        <v>93</v>
      </c>
    </row>
    <row r="23" spans="1:33" ht="18" customHeight="1">
      <c r="A23" s="621" t="s">
        <v>79</v>
      </c>
      <c r="B23" s="622"/>
      <c r="C23" s="622"/>
      <c r="D23" s="622"/>
      <c r="E23" s="622"/>
      <c r="F23" s="622"/>
      <c r="G23" s="623"/>
      <c r="H23" s="598" t="s">
        <v>102</v>
      </c>
      <c r="I23" s="599"/>
      <c r="J23" s="600"/>
      <c r="K23" s="598" t="s">
        <v>349</v>
      </c>
      <c r="L23" s="599"/>
      <c r="M23" s="600"/>
      <c r="N23" s="598" t="s">
        <v>345</v>
      </c>
      <c r="O23" s="599"/>
      <c r="P23" s="600"/>
      <c r="Q23" s="598" t="s">
        <v>355</v>
      </c>
      <c r="R23" s="599"/>
      <c r="S23" s="600"/>
      <c r="T23" s="598" t="s">
        <v>357</v>
      </c>
      <c r="U23" s="638"/>
      <c r="V23" s="638"/>
      <c r="W23" s="598" t="s">
        <v>358</v>
      </c>
      <c r="X23" s="599"/>
      <c r="Y23" s="599"/>
      <c r="Z23" s="598" t="s">
        <v>355</v>
      </c>
      <c r="AA23" s="599"/>
      <c r="AB23" s="600"/>
      <c r="AC23" s="96"/>
      <c r="AD23" s="94" t="s">
        <v>68</v>
      </c>
      <c r="AE23" s="95"/>
      <c r="AF23" s="97"/>
      <c r="AG23" s="582" t="s">
        <v>93</v>
      </c>
    </row>
    <row r="24" spans="1:33" ht="28.5" customHeight="1">
      <c r="A24" s="624"/>
      <c r="B24" s="625"/>
      <c r="C24" s="625"/>
      <c r="D24" s="625"/>
      <c r="E24" s="625"/>
      <c r="F24" s="625"/>
      <c r="G24" s="626"/>
      <c r="H24" s="601"/>
      <c r="I24" s="602"/>
      <c r="J24" s="603"/>
      <c r="K24" s="601"/>
      <c r="L24" s="602"/>
      <c r="M24" s="603"/>
      <c r="N24" s="601"/>
      <c r="O24" s="602"/>
      <c r="P24" s="603"/>
      <c r="Q24" s="601"/>
      <c r="R24" s="602"/>
      <c r="S24" s="603"/>
      <c r="T24" s="639"/>
      <c r="U24" s="640"/>
      <c r="V24" s="640"/>
      <c r="W24" s="601"/>
      <c r="X24" s="602"/>
      <c r="Y24" s="602"/>
      <c r="Z24" s="601"/>
      <c r="AA24" s="602"/>
      <c r="AB24" s="603"/>
      <c r="AC24" s="100"/>
      <c r="AD24" s="98" t="s">
        <v>84</v>
      </c>
      <c r="AE24" s="99"/>
      <c r="AF24" s="101"/>
      <c r="AG24" s="582" t="s">
        <v>93</v>
      </c>
    </row>
    <row r="25" spans="1:33" ht="18" customHeight="1" thickBot="1">
      <c r="A25" s="627"/>
      <c r="B25" s="628"/>
      <c r="C25" s="628"/>
      <c r="D25" s="628"/>
      <c r="E25" s="628"/>
      <c r="F25" s="628"/>
      <c r="G25" s="629"/>
      <c r="H25" s="102" t="s">
        <v>80</v>
      </c>
      <c r="I25" s="103" t="s">
        <v>32</v>
      </c>
      <c r="J25" s="104" t="s">
        <v>82</v>
      </c>
      <c r="K25" s="102" t="s">
        <v>80</v>
      </c>
      <c r="L25" s="103" t="s">
        <v>32</v>
      </c>
      <c r="M25" s="104" t="s">
        <v>82</v>
      </c>
      <c r="N25" s="102" t="s">
        <v>80</v>
      </c>
      <c r="O25" s="103" t="s">
        <v>32</v>
      </c>
      <c r="P25" s="104" t="s">
        <v>82</v>
      </c>
      <c r="Q25" s="102" t="s">
        <v>80</v>
      </c>
      <c r="R25" s="103" t="s">
        <v>32</v>
      </c>
      <c r="S25" s="104" t="s">
        <v>82</v>
      </c>
      <c r="T25" s="102" t="s">
        <v>80</v>
      </c>
      <c r="U25" s="103" t="s">
        <v>32</v>
      </c>
      <c r="V25" s="104" t="s">
        <v>82</v>
      </c>
      <c r="W25" s="102" t="s">
        <v>80</v>
      </c>
      <c r="X25" s="103" t="s">
        <v>32</v>
      </c>
      <c r="Y25" s="104" t="s">
        <v>82</v>
      </c>
      <c r="Z25" s="102" t="s">
        <v>80</v>
      </c>
      <c r="AA25" s="103" t="s">
        <v>32</v>
      </c>
      <c r="AB25" s="106" t="s">
        <v>82</v>
      </c>
      <c r="AC25" s="105"/>
      <c r="AD25" s="102" t="s">
        <v>80</v>
      </c>
      <c r="AE25" s="103" t="s">
        <v>32</v>
      </c>
      <c r="AF25" s="106" t="s">
        <v>82</v>
      </c>
      <c r="AG25" s="582" t="s">
        <v>93</v>
      </c>
    </row>
    <row r="26" spans="1:33" ht="18" customHeight="1">
      <c r="A26" s="604" t="s">
        <v>8</v>
      </c>
      <c r="B26" s="605"/>
      <c r="C26" s="605"/>
      <c r="D26" s="605"/>
      <c r="E26" s="605"/>
      <c r="F26" s="605"/>
      <c r="G26" s="606"/>
      <c r="H26" s="462">
        <v>196</v>
      </c>
      <c r="I26" s="463">
        <v>196</v>
      </c>
      <c r="J26" s="482">
        <v>135252</v>
      </c>
      <c r="K26" s="462">
        <v>-73</v>
      </c>
      <c r="L26" s="108">
        <v>-73</v>
      </c>
      <c r="M26" s="183">
        <v>-77677</v>
      </c>
      <c r="N26" s="107">
        <f>+H26+K26</f>
        <v>123</v>
      </c>
      <c r="O26" s="108">
        <f>+I26+L26</f>
        <v>123</v>
      </c>
      <c r="P26" s="183">
        <f>+J26+M26</f>
        <v>57575</v>
      </c>
      <c r="Q26" s="462">
        <v>123</v>
      </c>
      <c r="R26" s="463">
        <v>123</v>
      </c>
      <c r="S26" s="183">
        <v>57575</v>
      </c>
      <c r="T26" s="491">
        <v>0</v>
      </c>
      <c r="U26" s="492">
        <v>0</v>
      </c>
      <c r="V26" s="183">
        <v>0</v>
      </c>
      <c r="W26" s="491">
        <v>0</v>
      </c>
      <c r="X26" s="492">
        <v>0</v>
      </c>
      <c r="Y26" s="492">
        <v>0</v>
      </c>
      <c r="Z26" s="465">
        <f>+Q26</f>
        <v>123</v>
      </c>
      <c r="AA26" s="464">
        <f>+R26</f>
        <v>123</v>
      </c>
      <c r="AB26" s="468">
        <v>57575</v>
      </c>
      <c r="AC26" s="108"/>
      <c r="AD26" s="107">
        <f>Z26-K26</f>
        <v>196</v>
      </c>
      <c r="AE26" s="108">
        <f>AA26-L26</f>
        <v>196</v>
      </c>
      <c r="AF26" s="109">
        <f>AB26-M26</f>
        <v>135252</v>
      </c>
      <c r="AG26" s="582" t="s">
        <v>93</v>
      </c>
    </row>
    <row r="27" spans="1:33" ht="18" customHeight="1">
      <c r="A27" s="595" t="s">
        <v>33</v>
      </c>
      <c r="B27" s="596"/>
      <c r="C27" s="596"/>
      <c r="D27" s="596"/>
      <c r="E27" s="596"/>
      <c r="F27" s="596"/>
      <c r="G27" s="597"/>
      <c r="H27" s="466">
        <f t="shared" ref="H27:S27" si="0">SUM(H26:H26)</f>
        <v>196</v>
      </c>
      <c r="I27" s="111">
        <f t="shared" si="0"/>
        <v>196</v>
      </c>
      <c r="J27" s="184">
        <f t="shared" si="0"/>
        <v>135252</v>
      </c>
      <c r="K27" s="466">
        <f t="shared" si="0"/>
        <v>-73</v>
      </c>
      <c r="L27" s="467">
        <f t="shared" si="0"/>
        <v>-73</v>
      </c>
      <c r="M27" s="184">
        <f t="shared" si="0"/>
        <v>-77677</v>
      </c>
      <c r="N27" s="110">
        <f t="shared" si="0"/>
        <v>123</v>
      </c>
      <c r="O27" s="467">
        <f t="shared" si="0"/>
        <v>123</v>
      </c>
      <c r="P27" s="184">
        <f t="shared" si="0"/>
        <v>57575</v>
      </c>
      <c r="Q27" s="466">
        <f t="shared" si="0"/>
        <v>123</v>
      </c>
      <c r="R27" s="467">
        <f t="shared" si="0"/>
        <v>123</v>
      </c>
      <c r="S27" s="184">
        <f t="shared" si="0"/>
        <v>57575</v>
      </c>
      <c r="T27" s="493">
        <v>0</v>
      </c>
      <c r="U27" s="494">
        <v>0</v>
      </c>
      <c r="V27" s="184">
        <f>V26</f>
        <v>0</v>
      </c>
      <c r="W27" s="493">
        <v>0</v>
      </c>
      <c r="X27" s="494">
        <v>0</v>
      </c>
      <c r="Y27" s="494">
        <f>Y26</f>
        <v>0</v>
      </c>
      <c r="Z27" s="466">
        <f>SUM(Z26:Z26)</f>
        <v>123</v>
      </c>
      <c r="AA27" s="467">
        <f>SUM(AA26:AA26)</f>
        <v>123</v>
      </c>
      <c r="AB27" s="469">
        <f>SUM(AB26:AB26)</f>
        <v>57575</v>
      </c>
      <c r="AC27" s="111"/>
      <c r="AD27" s="110">
        <f>SUM(AD26:AD26)</f>
        <v>196</v>
      </c>
      <c r="AE27" s="111">
        <f>SUM(AE26:AE26)</f>
        <v>196</v>
      </c>
      <c r="AF27" s="112">
        <f>SUM(AF26:AF26)</f>
        <v>135252</v>
      </c>
      <c r="AG27" s="582" t="s">
        <v>93</v>
      </c>
    </row>
    <row r="28" spans="1:33" ht="18" customHeight="1">
      <c r="C28" s="8"/>
      <c r="D28" s="8"/>
      <c r="E28" s="8"/>
      <c r="F28" s="8"/>
      <c r="AG28" s="582" t="s">
        <v>93</v>
      </c>
    </row>
    <row r="29" spans="1:33" ht="18" customHeight="1">
      <c r="A29" s="5" t="s">
        <v>401</v>
      </c>
      <c r="C29" s="8"/>
      <c r="D29" s="8"/>
      <c r="E29" s="8"/>
      <c r="F29" s="8"/>
      <c r="AG29" s="582" t="s">
        <v>16</v>
      </c>
    </row>
    <row r="31" spans="1:33">
      <c r="C31" s="11"/>
      <c r="D31" s="11"/>
    </row>
    <row r="32" spans="1:33">
      <c r="C32" s="11"/>
      <c r="D32" s="11"/>
      <c r="P32" s="122" t="s">
        <v>81</v>
      </c>
      <c r="AB32" s="11" t="s">
        <v>81</v>
      </c>
    </row>
    <row r="33" spans="3:16">
      <c r="C33" s="11"/>
      <c r="D33" s="11"/>
      <c r="P33" s="122"/>
    </row>
    <row r="34" spans="3:16">
      <c r="C34" s="11"/>
      <c r="D34" s="11"/>
      <c r="P34" s="122"/>
    </row>
    <row r="35" spans="3:16">
      <c r="C35" s="11"/>
      <c r="D35" s="11"/>
    </row>
    <row r="36" spans="3:16">
      <c r="C36" s="11"/>
      <c r="D36" s="11"/>
    </row>
    <row r="37" spans="3:16">
      <c r="C37" s="11"/>
      <c r="D37" s="11"/>
    </row>
    <row r="38" spans="3:16">
      <c r="C38" s="11"/>
      <c r="D38" s="122"/>
    </row>
    <row r="39" spans="3:16">
      <c r="C39" s="11"/>
      <c r="D39" s="122"/>
    </row>
  </sheetData>
  <mergeCells count="26">
    <mergeCell ref="AD10:AF10"/>
    <mergeCell ref="Z10:AB10"/>
    <mergeCell ref="A23:G25"/>
    <mergeCell ref="H23:J24"/>
    <mergeCell ref="K23:M24"/>
    <mergeCell ref="A17:Y17"/>
    <mergeCell ref="A16:Y16"/>
    <mergeCell ref="Z11:Z12"/>
    <mergeCell ref="AB11:AB12"/>
    <mergeCell ref="AA11:AA12"/>
    <mergeCell ref="T23:V24"/>
    <mergeCell ref="W23:Y24"/>
    <mergeCell ref="Z23:AB24"/>
    <mergeCell ref="Q23:S24"/>
    <mergeCell ref="A15:Y15"/>
    <mergeCell ref="A27:G27"/>
    <mergeCell ref="N23:P24"/>
    <mergeCell ref="A26:G26"/>
    <mergeCell ref="A1:AB1"/>
    <mergeCell ref="A13:Y13"/>
    <mergeCell ref="A4:AB4"/>
    <mergeCell ref="A6:AB6"/>
    <mergeCell ref="A7:AB7"/>
    <mergeCell ref="A8:AB8"/>
    <mergeCell ref="A18:Y18"/>
    <mergeCell ref="A5:AB5"/>
  </mergeCells>
  <phoneticPr fontId="0" type="noConversion"/>
  <printOptions horizontalCentered="1"/>
  <pageMargins left="0.5" right="0.4" top="0.75" bottom="0.25" header="0" footer="0"/>
  <pageSetup scale="60" firstPageNumber="8" orientation="landscape" useFirstPageNumber="1" r:id="rId1"/>
  <headerFooter alignWithMargins="0">
    <oddFooter>&amp;C&amp;"Times New Roman,Regular"Exhibit B - Summary of Requirements</oddFooter>
  </headerFooter>
  <rowBreaks count="1" manualBreakCount="1">
    <brk id="20" max="27" man="1"/>
  </rowBreaks>
</worksheet>
</file>

<file path=xl/worksheets/sheet3.xml><?xml version="1.0" encoding="utf-8"?>
<worksheet xmlns="http://schemas.openxmlformats.org/spreadsheetml/2006/main" xmlns:r="http://schemas.openxmlformats.org/officeDocument/2006/relationships">
  <sheetPr codeName="Sheet9" enableFormatConditionsCalculation="0">
    <tabColor indexed="11"/>
    <pageSetUpPr fitToPage="1"/>
  </sheetPr>
  <dimension ref="A1:X25"/>
  <sheetViews>
    <sheetView view="pageBreakPreview" zoomScale="70" zoomScaleNormal="75" zoomScaleSheetLayoutView="70" zoomScalePageLayoutView="75" workbookViewId="0">
      <selection activeCell="J3" sqref="J3"/>
    </sheetView>
  </sheetViews>
  <sheetFormatPr defaultColWidth="7.21875" defaultRowHeight="12.75"/>
  <cols>
    <col min="1" max="1" width="49.5546875" style="32" customWidth="1"/>
    <col min="2" max="2" width="1.21875" style="32" customWidth="1"/>
    <col min="3" max="4" width="10.33203125" style="32" customWidth="1"/>
    <col min="5" max="5" width="1.21875" style="32" customWidth="1"/>
    <col min="6" max="6" width="10.33203125" style="32" customWidth="1"/>
    <col min="7" max="7" width="11" style="32" bestFit="1" customWidth="1"/>
    <col min="8" max="8" width="1.21875" style="32" customWidth="1"/>
    <col min="9" max="9" width="7.21875" style="32" customWidth="1"/>
    <col min="10" max="10" width="8" style="32" customWidth="1"/>
    <col min="11" max="11" width="1.21875" style="32" customWidth="1"/>
    <col min="12" max="12" width="7.21875" style="32" customWidth="1"/>
    <col min="13" max="13" width="8" style="32" customWidth="1"/>
    <col min="14" max="14" width="3.44140625" style="32" customWidth="1"/>
    <col min="15" max="15" width="7.88671875" style="32" customWidth="1"/>
    <col min="16" max="16" width="6.77734375" style="32" customWidth="1"/>
    <col min="17" max="17" width="8.21875" style="32" customWidth="1"/>
    <col min="18" max="18" width="6.33203125" style="32" customWidth="1"/>
    <col min="19" max="19" width="8.88671875" style="32" customWidth="1"/>
    <col min="20" max="20" width="8.5546875" style="32" customWidth="1"/>
    <col min="21" max="21" width="7.21875" style="593"/>
    <col min="22" max="16384" width="7.21875" style="32"/>
  </cols>
  <sheetData>
    <row r="1" spans="1:24" ht="26.25">
      <c r="A1" s="647" t="s">
        <v>22</v>
      </c>
      <c r="B1" s="648"/>
      <c r="C1" s="648"/>
      <c r="D1" s="648"/>
      <c r="E1" s="648"/>
      <c r="F1" s="648"/>
      <c r="G1" s="648"/>
      <c r="H1" s="648"/>
      <c r="I1" s="648"/>
      <c r="J1" s="648"/>
      <c r="K1" s="648"/>
      <c r="L1" s="648"/>
      <c r="M1" s="648"/>
      <c r="N1" s="648"/>
      <c r="O1" s="648"/>
      <c r="P1" s="648"/>
      <c r="Q1" s="648"/>
      <c r="R1" s="648"/>
      <c r="S1" s="648"/>
      <c r="T1" s="159" t="s">
        <v>93</v>
      </c>
      <c r="U1" s="592" t="s">
        <v>93</v>
      </c>
      <c r="V1" s="156"/>
    </row>
    <row r="2" spans="1:24" ht="26.25">
      <c r="A2" s="165"/>
      <c r="B2" s="170"/>
      <c r="C2" s="170"/>
      <c r="D2" s="170"/>
      <c r="E2" s="170"/>
      <c r="F2" s="170"/>
      <c r="G2" s="170"/>
      <c r="H2" s="170"/>
      <c r="I2" s="170"/>
      <c r="J2" s="170"/>
      <c r="K2" s="170"/>
      <c r="L2" s="170"/>
      <c r="M2" s="170"/>
      <c r="N2" s="170"/>
      <c r="O2" s="170"/>
      <c r="P2" s="170"/>
      <c r="Q2" s="170"/>
      <c r="R2" s="170"/>
      <c r="S2" s="170"/>
      <c r="T2" s="159"/>
      <c r="U2" s="592" t="s">
        <v>93</v>
      </c>
      <c r="V2" s="156"/>
    </row>
    <row r="3" spans="1:24" ht="26.25">
      <c r="A3" s="165"/>
      <c r="B3" s="170"/>
      <c r="C3" s="170"/>
      <c r="D3" s="170"/>
      <c r="E3" s="170"/>
      <c r="F3" s="170"/>
      <c r="G3" s="170"/>
      <c r="H3" s="170"/>
      <c r="I3" s="170"/>
      <c r="J3" s="170"/>
      <c r="K3" s="170"/>
      <c r="L3" s="170"/>
      <c r="M3" s="170"/>
      <c r="N3" s="170"/>
      <c r="O3" s="170"/>
      <c r="P3" s="170"/>
      <c r="Q3" s="170"/>
      <c r="R3" s="170"/>
      <c r="S3" s="170"/>
      <c r="T3" s="159"/>
      <c r="U3" s="592" t="s">
        <v>93</v>
      </c>
      <c r="V3" s="156"/>
    </row>
    <row r="4" spans="1:24" ht="19.149999999999999" customHeight="1">
      <c r="A4" s="166"/>
      <c r="B4" s="167"/>
      <c r="C4" s="167"/>
      <c r="D4" s="167"/>
      <c r="E4" s="167"/>
      <c r="F4" s="167"/>
      <c r="G4" s="167"/>
      <c r="H4" s="167"/>
      <c r="I4" s="167"/>
      <c r="J4" s="167"/>
      <c r="K4" s="167"/>
      <c r="L4" s="167"/>
      <c r="M4" s="167"/>
      <c r="N4" s="167"/>
      <c r="O4" s="167"/>
      <c r="P4" s="167"/>
      <c r="Q4" s="167"/>
      <c r="R4" s="167"/>
      <c r="S4" s="167"/>
      <c r="T4" s="159" t="s">
        <v>93</v>
      </c>
      <c r="U4" s="592" t="s">
        <v>93</v>
      </c>
      <c r="W4" s="159"/>
    </row>
    <row r="5" spans="1:24" ht="26.25">
      <c r="A5" s="649" t="s">
        <v>100</v>
      </c>
      <c r="B5" s="614"/>
      <c r="C5" s="614"/>
      <c r="D5" s="614"/>
      <c r="E5" s="614"/>
      <c r="F5" s="614"/>
      <c r="G5" s="614"/>
      <c r="H5" s="614"/>
      <c r="I5" s="614"/>
      <c r="J5" s="614"/>
      <c r="K5" s="614"/>
      <c r="L5" s="614"/>
      <c r="M5" s="614"/>
      <c r="N5" s="614"/>
      <c r="O5" s="614"/>
      <c r="P5" s="614"/>
      <c r="Q5" s="614"/>
      <c r="R5" s="614"/>
      <c r="S5" s="614"/>
      <c r="T5" s="159" t="s">
        <v>93</v>
      </c>
      <c r="U5" s="592" t="s">
        <v>93</v>
      </c>
      <c r="V5" s="157"/>
      <c r="W5" s="159"/>
    </row>
    <row r="6" spans="1:24" ht="25.5">
      <c r="A6" s="649" t="s">
        <v>13</v>
      </c>
      <c r="B6" s="652"/>
      <c r="C6" s="652"/>
      <c r="D6" s="652"/>
      <c r="E6" s="652"/>
      <c r="F6" s="652"/>
      <c r="G6" s="652"/>
      <c r="H6" s="652"/>
      <c r="I6" s="652"/>
      <c r="J6" s="652"/>
      <c r="K6" s="652"/>
      <c r="L6" s="652"/>
      <c r="M6" s="652"/>
      <c r="N6" s="652"/>
      <c r="O6" s="652"/>
      <c r="P6" s="652"/>
      <c r="Q6" s="652"/>
      <c r="R6" s="652"/>
      <c r="S6" s="652"/>
      <c r="T6" s="159"/>
      <c r="U6" s="592" t="s">
        <v>93</v>
      </c>
      <c r="V6" s="157"/>
      <c r="W6" s="159"/>
    </row>
    <row r="7" spans="1:24" ht="26.25">
      <c r="A7" s="650" t="s">
        <v>8</v>
      </c>
      <c r="B7" s="614"/>
      <c r="C7" s="614"/>
      <c r="D7" s="614"/>
      <c r="E7" s="614"/>
      <c r="F7" s="614"/>
      <c r="G7" s="614"/>
      <c r="H7" s="614"/>
      <c r="I7" s="614"/>
      <c r="J7" s="614"/>
      <c r="K7" s="614"/>
      <c r="L7" s="614"/>
      <c r="M7" s="614"/>
      <c r="N7" s="614"/>
      <c r="O7" s="614"/>
      <c r="P7" s="614"/>
      <c r="Q7" s="614"/>
      <c r="R7" s="614"/>
      <c r="S7" s="614"/>
      <c r="T7" s="159" t="s">
        <v>93</v>
      </c>
      <c r="U7" s="592" t="s">
        <v>93</v>
      </c>
      <c r="V7" s="158"/>
    </row>
    <row r="8" spans="1:24" ht="26.25">
      <c r="A8" s="436" t="s">
        <v>95</v>
      </c>
      <c r="B8" s="435"/>
      <c r="C8" s="435"/>
      <c r="D8" s="435"/>
      <c r="E8" s="435"/>
      <c r="F8" s="436"/>
      <c r="G8" s="435"/>
      <c r="H8" s="435"/>
      <c r="I8" s="435"/>
      <c r="J8" s="435"/>
      <c r="K8" s="435"/>
      <c r="L8" s="435"/>
      <c r="M8" s="435"/>
      <c r="N8" s="435"/>
      <c r="O8" s="435"/>
      <c r="P8" s="435"/>
      <c r="Q8" s="435"/>
      <c r="R8" s="435"/>
      <c r="S8" s="435"/>
      <c r="T8" s="159"/>
      <c r="U8" s="592" t="s">
        <v>93</v>
      </c>
      <c r="V8" s="158"/>
    </row>
    <row r="9" spans="1:24" ht="26.25">
      <c r="A9" s="651" t="s">
        <v>72</v>
      </c>
      <c r="B9" s="614"/>
      <c r="C9" s="614"/>
      <c r="D9" s="614"/>
      <c r="E9" s="614"/>
      <c r="F9" s="614"/>
      <c r="G9" s="614"/>
      <c r="H9" s="614"/>
      <c r="I9" s="614"/>
      <c r="J9" s="614"/>
      <c r="K9" s="614"/>
      <c r="L9" s="614"/>
      <c r="M9" s="614"/>
      <c r="N9" s="614"/>
      <c r="O9" s="614"/>
      <c r="P9" s="614"/>
      <c r="Q9" s="614"/>
      <c r="R9" s="614"/>
      <c r="S9" s="614"/>
      <c r="T9" s="159" t="s">
        <v>93</v>
      </c>
      <c r="U9" s="592" t="s">
        <v>93</v>
      </c>
      <c r="V9" s="157"/>
      <c r="W9" s="159"/>
    </row>
    <row r="10" spans="1:24">
      <c r="T10" s="159" t="s">
        <v>93</v>
      </c>
      <c r="U10" s="592" t="s">
        <v>93</v>
      </c>
      <c r="W10" s="159"/>
    </row>
    <row r="11" spans="1:24" ht="13.5" thickBot="1">
      <c r="T11" s="159" t="s">
        <v>93</v>
      </c>
      <c r="U11" s="592" t="s">
        <v>93</v>
      </c>
      <c r="W11" s="159"/>
    </row>
    <row r="12" spans="1:24" ht="37.5" customHeight="1">
      <c r="A12" s="116"/>
      <c r="C12" s="653" t="s">
        <v>102</v>
      </c>
      <c r="D12" s="646"/>
      <c r="E12" s="137"/>
      <c r="F12" s="645" t="s">
        <v>349</v>
      </c>
      <c r="G12" s="646"/>
      <c r="H12" s="137"/>
      <c r="I12" s="645" t="s">
        <v>345</v>
      </c>
      <c r="J12" s="646"/>
      <c r="K12" s="137"/>
      <c r="L12" s="645" t="str">
        <f>+'B. Summary of Requirements'!Q23</f>
        <v>2012 Operating Level</v>
      </c>
      <c r="M12" s="646"/>
      <c r="N12" s="137"/>
      <c r="O12" s="655">
        <v>2011</v>
      </c>
      <c r="P12" s="656"/>
      <c r="Q12" s="656"/>
      <c r="R12" s="657"/>
      <c r="S12" s="645" t="str">
        <f>+'B. Summary of Requirements'!Z23</f>
        <v>2012 Operating Level</v>
      </c>
      <c r="T12" s="646"/>
      <c r="U12" s="592" t="s">
        <v>93</v>
      </c>
      <c r="V12" s="123"/>
      <c r="W12" s="124"/>
      <c r="X12" s="159"/>
    </row>
    <row r="13" spans="1:24" ht="20.25" customHeight="1">
      <c r="C13" s="639"/>
      <c r="D13" s="654"/>
      <c r="E13" s="137"/>
      <c r="F13" s="601"/>
      <c r="G13" s="603"/>
      <c r="H13" s="137"/>
      <c r="I13" s="601"/>
      <c r="J13" s="603"/>
      <c r="K13" s="137"/>
      <c r="L13" s="601"/>
      <c r="M13" s="603"/>
      <c r="N13" s="137"/>
      <c r="O13" s="643" t="s">
        <v>85</v>
      </c>
      <c r="P13" s="644"/>
      <c r="Q13" s="641" t="s">
        <v>89</v>
      </c>
      <c r="R13" s="642"/>
      <c r="S13" s="601"/>
      <c r="T13" s="603"/>
      <c r="U13" s="592" t="s">
        <v>93</v>
      </c>
      <c r="V13" s="124"/>
      <c r="W13" s="124"/>
      <c r="X13" s="159"/>
    </row>
    <row r="14" spans="1:24" ht="54" customHeight="1">
      <c r="A14" s="581"/>
      <c r="C14" s="128" t="s">
        <v>1</v>
      </c>
      <c r="D14" s="129" t="s">
        <v>2</v>
      </c>
      <c r="E14" s="93"/>
      <c r="F14" s="128" t="s">
        <v>1</v>
      </c>
      <c r="G14" s="129" t="s">
        <v>2</v>
      </c>
      <c r="H14" s="93"/>
      <c r="I14" s="128" t="s">
        <v>1</v>
      </c>
      <c r="J14" s="129" t="s">
        <v>2</v>
      </c>
      <c r="K14" s="93"/>
      <c r="L14" s="128" t="s">
        <v>1</v>
      </c>
      <c r="M14" s="129" t="s">
        <v>2</v>
      </c>
      <c r="N14" s="93"/>
      <c r="O14" s="128" t="s">
        <v>1</v>
      </c>
      <c r="P14" s="129" t="s">
        <v>2</v>
      </c>
      <c r="Q14" s="128" t="s">
        <v>1</v>
      </c>
      <c r="R14" s="129" t="s">
        <v>2</v>
      </c>
      <c r="S14" s="128" t="s">
        <v>1</v>
      </c>
      <c r="T14" s="129" t="s">
        <v>2</v>
      </c>
      <c r="U14" s="592" t="s">
        <v>93</v>
      </c>
      <c r="V14" s="125"/>
      <c r="W14" s="125"/>
      <c r="X14" s="159"/>
    </row>
    <row r="15" spans="1:24">
      <c r="A15" s="33"/>
      <c r="C15" s="34"/>
      <c r="D15" s="35"/>
      <c r="F15" s="34"/>
      <c r="G15" s="35"/>
      <c r="I15" s="34"/>
      <c r="J15" s="35"/>
      <c r="L15" s="34"/>
      <c r="M15" s="35"/>
      <c r="O15" s="34"/>
      <c r="P15" s="118"/>
      <c r="Q15" s="34"/>
      <c r="R15" s="35"/>
      <c r="S15" s="34"/>
      <c r="T15" s="35"/>
      <c r="U15" s="592" t="s">
        <v>93</v>
      </c>
      <c r="V15" s="118"/>
      <c r="W15" s="118"/>
      <c r="X15" s="159"/>
    </row>
    <row r="16" spans="1:24" ht="25.5">
      <c r="A16" s="37" t="s">
        <v>25</v>
      </c>
      <c r="C16" s="140"/>
      <c r="D16" s="141"/>
      <c r="E16" s="142"/>
      <c r="F16" s="140"/>
      <c r="G16" s="141"/>
      <c r="H16" s="142"/>
      <c r="I16" s="140"/>
      <c r="J16" s="141"/>
      <c r="K16" s="142"/>
      <c r="L16" s="140"/>
      <c r="M16" s="141"/>
      <c r="N16" s="142"/>
      <c r="O16" s="140"/>
      <c r="P16" s="143"/>
      <c r="Q16" s="140"/>
      <c r="R16" s="141"/>
      <c r="S16" s="140"/>
      <c r="T16" s="141"/>
      <c r="U16" s="592" t="s">
        <v>93</v>
      </c>
      <c r="V16" s="118"/>
      <c r="W16" s="118"/>
      <c r="X16" s="159"/>
    </row>
    <row r="17" spans="1:24" ht="38.25">
      <c r="A17" s="130" t="s">
        <v>26</v>
      </c>
      <c r="C17" s="470">
        <v>196</v>
      </c>
      <c r="D17" s="446">
        <v>135252</v>
      </c>
      <c r="E17" s="448"/>
      <c r="F17" s="474">
        <v>-73</v>
      </c>
      <c r="G17" s="449">
        <v>-77677</v>
      </c>
      <c r="H17" s="448"/>
      <c r="I17" s="470">
        <f>+C17+F17</f>
        <v>123</v>
      </c>
      <c r="J17" s="447">
        <f>+D17+G17</f>
        <v>57575</v>
      </c>
      <c r="K17" s="448"/>
      <c r="L17" s="474">
        <v>123</v>
      </c>
      <c r="M17" s="449">
        <v>57575</v>
      </c>
      <c r="N17" s="448"/>
      <c r="O17" s="497">
        <v>0</v>
      </c>
      <c r="P17" s="498">
        <v>0</v>
      </c>
      <c r="Q17" s="497">
        <v>0</v>
      </c>
      <c r="R17" s="499">
        <v>0</v>
      </c>
      <c r="S17" s="470">
        <f>+L17</f>
        <v>123</v>
      </c>
      <c r="T17" s="449">
        <f>M17+P17+R17</f>
        <v>57575</v>
      </c>
      <c r="U17" s="592" t="s">
        <v>93</v>
      </c>
      <c r="V17" s="118"/>
      <c r="W17" s="118"/>
      <c r="X17" s="159"/>
    </row>
    <row r="18" spans="1:24">
      <c r="A18" s="38" t="s">
        <v>101</v>
      </c>
      <c r="B18" s="36"/>
      <c r="C18" s="472">
        <f>SUM(C17:C17)</f>
        <v>196</v>
      </c>
      <c r="D18" s="451">
        <f>SUM(D17:D17)</f>
        <v>135252</v>
      </c>
      <c r="E18" s="452"/>
      <c r="F18" s="475">
        <f>SUM(F17:F17)</f>
        <v>-73</v>
      </c>
      <c r="G18" s="453">
        <f>SUM(G17:G17)</f>
        <v>-77677</v>
      </c>
      <c r="H18" s="452"/>
      <c r="I18" s="472">
        <f>SUM(I17:I17)</f>
        <v>123</v>
      </c>
      <c r="J18" s="451">
        <f>SUM(J17:J17)</f>
        <v>57575</v>
      </c>
      <c r="K18" s="454"/>
      <c r="L18" s="475">
        <f>SUM(L17:L17)</f>
        <v>123</v>
      </c>
      <c r="M18" s="453">
        <f>M17</f>
        <v>57575</v>
      </c>
      <c r="N18" s="454"/>
      <c r="O18" s="502">
        <v>0</v>
      </c>
      <c r="P18" s="503">
        <f>P17</f>
        <v>0</v>
      </c>
      <c r="Q18" s="502">
        <v>0</v>
      </c>
      <c r="R18" s="504">
        <f>SUM(R17:R17)</f>
        <v>0</v>
      </c>
      <c r="S18" s="472">
        <f>+S17</f>
        <v>123</v>
      </c>
      <c r="T18" s="451">
        <f>+T17</f>
        <v>57575</v>
      </c>
      <c r="U18" s="592" t="s">
        <v>93</v>
      </c>
      <c r="V18" s="126"/>
      <c r="W18" s="126"/>
      <c r="X18" s="159"/>
    </row>
    <row r="19" spans="1:24" ht="13.5" thickBot="1">
      <c r="C19" s="471"/>
      <c r="D19" s="450"/>
      <c r="E19" s="450"/>
      <c r="F19" s="471"/>
      <c r="G19" s="450"/>
      <c r="H19" s="450"/>
      <c r="I19" s="471"/>
      <c r="J19" s="450"/>
      <c r="K19" s="450"/>
      <c r="L19" s="471"/>
      <c r="M19" s="450"/>
      <c r="N19" s="450"/>
      <c r="O19" s="500"/>
      <c r="P19" s="501"/>
      <c r="Q19" s="505"/>
      <c r="R19" s="500"/>
      <c r="S19" s="471"/>
      <c r="T19" s="450"/>
      <c r="U19" s="592" t="s">
        <v>93</v>
      </c>
      <c r="V19" s="118"/>
      <c r="W19" s="118"/>
      <c r="X19" s="159"/>
    </row>
    <row r="20" spans="1:24" s="160" customFormat="1" ht="13.5" thickBot="1">
      <c r="A20" s="88" t="s">
        <v>0</v>
      </c>
      <c r="B20" s="89"/>
      <c r="C20" s="473">
        <f>C18</f>
        <v>196</v>
      </c>
      <c r="D20" s="168">
        <f>D18</f>
        <v>135252</v>
      </c>
      <c r="E20" s="169"/>
      <c r="F20" s="473">
        <f>F18</f>
        <v>-73</v>
      </c>
      <c r="G20" s="168">
        <f>G18</f>
        <v>-77677</v>
      </c>
      <c r="H20" s="437"/>
      <c r="I20" s="473">
        <f>I18</f>
        <v>123</v>
      </c>
      <c r="J20" s="168">
        <f>J18</f>
        <v>57575</v>
      </c>
      <c r="K20" s="169"/>
      <c r="L20" s="473">
        <f>L18</f>
        <v>123</v>
      </c>
      <c r="M20" s="168">
        <f>M18</f>
        <v>57575</v>
      </c>
      <c r="N20" s="169"/>
      <c r="O20" s="506">
        <v>0</v>
      </c>
      <c r="P20" s="507">
        <f>P18</f>
        <v>0</v>
      </c>
      <c r="Q20" s="506">
        <v>0</v>
      </c>
      <c r="R20" s="508">
        <f>R18</f>
        <v>0</v>
      </c>
      <c r="S20" s="473">
        <f>S18</f>
        <v>123</v>
      </c>
      <c r="T20" s="445">
        <f>T18</f>
        <v>57575</v>
      </c>
      <c r="U20" s="592" t="s">
        <v>93</v>
      </c>
      <c r="V20" s="39"/>
      <c r="W20" s="40"/>
      <c r="X20" s="159"/>
    </row>
    <row r="21" spans="1:24">
      <c r="U21" s="592" t="s">
        <v>93</v>
      </c>
    </row>
    <row r="22" spans="1:24" ht="15.75">
      <c r="A22" s="5" t="s">
        <v>386</v>
      </c>
      <c r="U22" s="592" t="s">
        <v>93</v>
      </c>
    </row>
    <row r="23" spans="1:24">
      <c r="U23" s="592" t="s">
        <v>93</v>
      </c>
    </row>
    <row r="24" spans="1:24" ht="15.75">
      <c r="A24" s="5" t="s">
        <v>401</v>
      </c>
      <c r="U24" s="592" t="s">
        <v>16</v>
      </c>
    </row>
    <row r="25" spans="1:24">
      <c r="U25" s="592"/>
    </row>
  </sheetData>
  <mergeCells count="13">
    <mergeCell ref="Q13:R13"/>
    <mergeCell ref="O13:P13"/>
    <mergeCell ref="F12:G13"/>
    <mergeCell ref="A1:S1"/>
    <mergeCell ref="A5:S5"/>
    <mergeCell ref="A7:S7"/>
    <mergeCell ref="A9:S9"/>
    <mergeCell ref="A6:S6"/>
    <mergeCell ref="L12:M13"/>
    <mergeCell ref="S12:T13"/>
    <mergeCell ref="I12:J13"/>
    <mergeCell ref="C12:D13"/>
    <mergeCell ref="O12:R12"/>
  </mergeCells>
  <phoneticPr fontId="19" type="noConversion"/>
  <printOptions horizontalCentered="1"/>
  <pageMargins left="0.17" right="0.75" top="0.75" bottom="1" header="0.5" footer="0.5"/>
  <pageSetup scale="60" orientation="landscape" r:id="rId1"/>
  <headerFooter alignWithMargins="0">
    <oddFooter>&amp;C&amp;"Times New Roman,Regular"Exhibit D - Resources by DOJ Strategic Goals &amp; Strategic Objectives</oddFooter>
  </headerFooter>
</worksheet>
</file>

<file path=xl/worksheets/sheet4.xml><?xml version="1.0" encoding="utf-8"?>
<worksheet xmlns="http://schemas.openxmlformats.org/spreadsheetml/2006/main" xmlns:r="http://schemas.openxmlformats.org/officeDocument/2006/relationships">
  <sheetPr codeName="Sheet11" enableFormatConditionsCalculation="0">
    <tabColor indexed="11"/>
    <pageSetUpPr fitToPage="1"/>
  </sheetPr>
  <dimension ref="A1:V21"/>
  <sheetViews>
    <sheetView showGridLines="0" showOutlineSymbols="0" view="pageBreakPreview" zoomScale="60" zoomScaleNormal="80" zoomScalePageLayoutView="75" workbookViewId="0">
      <selection activeCell="Q14" sqref="Q14"/>
    </sheetView>
  </sheetViews>
  <sheetFormatPr defaultColWidth="9.6640625" defaultRowHeight="15.75"/>
  <cols>
    <col min="1" max="1" width="3.77734375" style="16" customWidth="1"/>
    <col min="2" max="2" width="27.21875" style="16" customWidth="1"/>
    <col min="3" max="3" width="5.6640625" style="16" customWidth="1"/>
    <col min="4" max="4" width="6.77734375" style="16" customWidth="1"/>
    <col min="5" max="5" width="11.109375" style="16" bestFit="1" customWidth="1"/>
    <col min="6" max="6" width="5.77734375" style="16" customWidth="1"/>
    <col min="7" max="7" width="5.6640625" style="16" customWidth="1"/>
    <col min="8" max="8" width="7.44140625" style="16" customWidth="1"/>
    <col min="9" max="9" width="4.88671875" style="16" customWidth="1"/>
    <col min="10" max="10" width="5.6640625" style="16" customWidth="1"/>
    <col min="11" max="11" width="7.77734375" style="16" customWidth="1"/>
    <col min="12" max="12" width="5" style="16" customWidth="1"/>
    <col min="13" max="13" width="5.6640625" style="16" customWidth="1"/>
    <col min="14" max="14" width="7.77734375" style="16" customWidth="1"/>
    <col min="15" max="16" width="5.6640625" style="16" customWidth="1"/>
    <col min="17" max="17" width="10.88671875" style="16" bestFit="1" customWidth="1"/>
    <col min="18" max="18" width="5.6640625" style="16" customWidth="1"/>
    <col min="19" max="19" width="6.77734375" style="16" customWidth="1"/>
    <col min="20" max="20" width="11.77734375" style="16" bestFit="1" customWidth="1"/>
    <col min="21" max="21" width="13.88671875" style="591" customWidth="1"/>
    <col min="22" max="16384" width="9.6640625" style="16"/>
  </cols>
  <sheetData>
    <row r="1" spans="1:22" ht="25.5">
      <c r="A1" s="607" t="s">
        <v>360</v>
      </c>
      <c r="B1" s="670"/>
      <c r="C1" s="670"/>
      <c r="D1" s="670"/>
      <c r="E1" s="670"/>
      <c r="F1" s="670"/>
      <c r="G1" s="670"/>
      <c r="H1" s="670"/>
      <c r="I1" s="670"/>
      <c r="J1" s="670"/>
      <c r="K1" s="670"/>
      <c r="L1" s="670"/>
      <c r="M1" s="670"/>
      <c r="N1" s="670"/>
      <c r="O1" s="670"/>
      <c r="P1" s="670"/>
      <c r="Q1" s="670"/>
      <c r="R1" s="670"/>
      <c r="S1" s="670"/>
      <c r="T1" s="670"/>
      <c r="U1" s="591" t="s">
        <v>93</v>
      </c>
    </row>
    <row r="2" spans="1:22" ht="25.5">
      <c r="A2" s="162"/>
      <c r="B2" s="163"/>
      <c r="C2" s="163"/>
      <c r="D2" s="163"/>
      <c r="E2" s="163"/>
      <c r="F2" s="163"/>
      <c r="G2" s="163"/>
      <c r="H2" s="163"/>
      <c r="I2" s="163"/>
      <c r="J2" s="163"/>
      <c r="K2" s="163"/>
      <c r="L2" s="163"/>
      <c r="M2" s="163"/>
      <c r="N2" s="163"/>
      <c r="O2" s="163"/>
      <c r="P2" s="163"/>
      <c r="Q2" s="163"/>
      <c r="R2" s="163"/>
      <c r="S2" s="163"/>
      <c r="T2" s="163"/>
      <c r="U2" s="591" t="s">
        <v>93</v>
      </c>
    </row>
    <row r="3" spans="1:22" ht="26.25">
      <c r="A3" s="172"/>
      <c r="B3" s="172"/>
      <c r="C3" s="172"/>
      <c r="D3" s="172"/>
      <c r="E3" s="172"/>
      <c r="F3" s="172"/>
      <c r="G3" s="172"/>
      <c r="H3" s="172"/>
      <c r="I3" s="172"/>
      <c r="J3" s="172"/>
      <c r="K3" s="172"/>
      <c r="L3" s="172"/>
      <c r="M3" s="172"/>
      <c r="N3" s="172"/>
      <c r="O3" s="172"/>
      <c r="P3" s="172"/>
      <c r="Q3" s="172"/>
      <c r="R3" s="172"/>
      <c r="S3" s="172"/>
      <c r="T3" s="172"/>
      <c r="U3" s="591" t="s">
        <v>93</v>
      </c>
    </row>
    <row r="4" spans="1:22" ht="25.5">
      <c r="A4" s="671" t="s">
        <v>359</v>
      </c>
      <c r="B4" s="652"/>
      <c r="C4" s="652"/>
      <c r="D4" s="652"/>
      <c r="E4" s="652"/>
      <c r="F4" s="652"/>
      <c r="G4" s="652"/>
      <c r="H4" s="652"/>
      <c r="I4" s="652"/>
      <c r="J4" s="652"/>
      <c r="K4" s="652"/>
      <c r="L4" s="652"/>
      <c r="M4" s="652"/>
      <c r="N4" s="652"/>
      <c r="O4" s="652"/>
      <c r="P4" s="652"/>
      <c r="Q4" s="652"/>
      <c r="R4" s="652"/>
      <c r="S4" s="652"/>
      <c r="T4" s="652"/>
      <c r="U4" s="591" t="s">
        <v>93</v>
      </c>
    </row>
    <row r="5" spans="1:22" ht="26.25">
      <c r="A5" s="672" t="s">
        <v>13</v>
      </c>
      <c r="B5" s="674"/>
      <c r="C5" s="674"/>
      <c r="D5" s="674"/>
      <c r="E5" s="674"/>
      <c r="F5" s="674"/>
      <c r="G5" s="674"/>
      <c r="H5" s="674"/>
      <c r="I5" s="674"/>
      <c r="J5" s="674"/>
      <c r="K5" s="674"/>
      <c r="L5" s="674"/>
      <c r="M5" s="674"/>
      <c r="N5" s="674"/>
      <c r="O5" s="674"/>
      <c r="P5" s="674"/>
      <c r="Q5" s="674"/>
      <c r="R5" s="674"/>
      <c r="S5" s="674"/>
      <c r="T5" s="674"/>
      <c r="U5" s="591" t="s">
        <v>93</v>
      </c>
    </row>
    <row r="6" spans="1:22" ht="26.25">
      <c r="A6" s="672" t="str">
        <f>+'B. Summary of Requirements'!A6</f>
        <v>Justice Prisoner and Alien Transportation System</v>
      </c>
      <c r="B6" s="673"/>
      <c r="C6" s="673"/>
      <c r="D6" s="673"/>
      <c r="E6" s="673"/>
      <c r="F6" s="673"/>
      <c r="G6" s="673"/>
      <c r="H6" s="673"/>
      <c r="I6" s="673"/>
      <c r="J6" s="673"/>
      <c r="K6" s="673"/>
      <c r="L6" s="673"/>
      <c r="M6" s="673"/>
      <c r="N6" s="673"/>
      <c r="O6" s="673"/>
      <c r="P6" s="673"/>
      <c r="Q6" s="673"/>
      <c r="R6" s="673"/>
      <c r="S6" s="673"/>
      <c r="T6" s="673"/>
      <c r="U6" s="591" t="s">
        <v>93</v>
      </c>
    </row>
    <row r="7" spans="1:22" ht="26.25">
      <c r="A7" s="672" t="str">
        <f>+'B. Summary of Requirements'!A7</f>
        <v>Revolving Fund</v>
      </c>
      <c r="B7" s="652"/>
      <c r="C7" s="652"/>
      <c r="D7" s="652"/>
      <c r="E7" s="652"/>
      <c r="F7" s="652"/>
      <c r="G7" s="652"/>
      <c r="H7" s="652"/>
      <c r="I7" s="652"/>
      <c r="J7" s="652"/>
      <c r="K7" s="652"/>
      <c r="L7" s="652"/>
      <c r="M7" s="652"/>
      <c r="N7" s="652"/>
      <c r="O7" s="652"/>
      <c r="P7" s="652"/>
      <c r="Q7" s="652"/>
      <c r="R7" s="652"/>
      <c r="S7" s="652"/>
      <c r="T7" s="652"/>
      <c r="U7" s="591" t="s">
        <v>93</v>
      </c>
    </row>
    <row r="8" spans="1:22" ht="26.25">
      <c r="A8" s="672" t="s">
        <v>72</v>
      </c>
      <c r="B8" s="673"/>
      <c r="C8" s="673"/>
      <c r="D8" s="673"/>
      <c r="E8" s="673"/>
      <c r="F8" s="673"/>
      <c r="G8" s="673"/>
      <c r="H8" s="673"/>
      <c r="I8" s="673"/>
      <c r="J8" s="673"/>
      <c r="K8" s="673"/>
      <c r="L8" s="673"/>
      <c r="M8" s="673"/>
      <c r="N8" s="673"/>
      <c r="O8" s="673"/>
      <c r="P8" s="673"/>
      <c r="Q8" s="673"/>
      <c r="R8" s="673"/>
      <c r="S8" s="673"/>
      <c r="T8" s="673"/>
      <c r="U8" s="591" t="s">
        <v>93</v>
      </c>
    </row>
    <row r="9" spans="1:22">
      <c r="A9" s="1"/>
      <c r="B9" s="1"/>
      <c r="C9" s="1"/>
      <c r="D9" s="1"/>
      <c r="E9" s="1"/>
      <c r="F9" s="17"/>
      <c r="G9" s="17"/>
      <c r="H9" s="17"/>
      <c r="I9" s="17"/>
      <c r="J9" s="17"/>
      <c r="K9" s="17"/>
      <c r="L9" s="17"/>
      <c r="M9" s="17"/>
      <c r="N9" s="17"/>
      <c r="O9" s="1"/>
      <c r="P9" s="1"/>
      <c r="Q9" s="1"/>
      <c r="R9" s="1"/>
      <c r="S9" s="1"/>
      <c r="T9" s="1"/>
      <c r="U9" s="591" t="s">
        <v>93</v>
      </c>
    </row>
    <row r="10" spans="1:22">
      <c r="A10" s="1"/>
      <c r="B10" s="1"/>
      <c r="C10" s="17"/>
      <c r="D10" s="17"/>
      <c r="E10" s="17"/>
      <c r="F10" s="17"/>
      <c r="G10" s="17"/>
      <c r="H10" s="17"/>
      <c r="I10" s="17"/>
      <c r="J10" s="17"/>
      <c r="K10" s="17"/>
      <c r="L10" s="17"/>
      <c r="M10" s="17"/>
      <c r="N10" s="17"/>
      <c r="O10" s="1"/>
      <c r="P10" s="1"/>
      <c r="Q10" s="1"/>
      <c r="R10" s="18"/>
      <c r="S10" s="17"/>
      <c r="T10" s="17"/>
      <c r="U10" s="591" t="s">
        <v>93</v>
      </c>
    </row>
    <row r="11" spans="1:22">
      <c r="A11" s="49"/>
      <c r="B11" s="50"/>
      <c r="C11" s="664" t="s">
        <v>361</v>
      </c>
      <c r="D11" s="665"/>
      <c r="E11" s="666"/>
      <c r="F11" s="675" t="s">
        <v>75</v>
      </c>
      <c r="G11" s="660"/>
      <c r="H11" s="661"/>
      <c r="I11" s="659" t="s">
        <v>76</v>
      </c>
      <c r="J11" s="660"/>
      <c r="K11" s="661"/>
      <c r="L11" s="664" t="s">
        <v>14</v>
      </c>
      <c r="M11" s="665"/>
      <c r="N11" s="666"/>
      <c r="O11" s="664" t="s">
        <v>15</v>
      </c>
      <c r="P11" s="665"/>
      <c r="Q11" s="666"/>
      <c r="R11" s="664" t="s">
        <v>371</v>
      </c>
      <c r="S11" s="665"/>
      <c r="T11" s="666"/>
      <c r="U11" s="591" t="s">
        <v>93</v>
      </c>
    </row>
    <row r="12" spans="1:22">
      <c r="A12" s="46"/>
      <c r="B12" s="2"/>
      <c r="C12" s="667"/>
      <c r="D12" s="668"/>
      <c r="E12" s="669"/>
      <c r="F12" s="676"/>
      <c r="G12" s="662"/>
      <c r="H12" s="663"/>
      <c r="I12" s="662"/>
      <c r="J12" s="662"/>
      <c r="K12" s="663"/>
      <c r="L12" s="667"/>
      <c r="M12" s="668"/>
      <c r="N12" s="669"/>
      <c r="O12" s="667"/>
      <c r="P12" s="668"/>
      <c r="Q12" s="669"/>
      <c r="R12" s="667"/>
      <c r="S12" s="668"/>
      <c r="T12" s="669"/>
      <c r="U12" s="591" t="s">
        <v>93</v>
      </c>
    </row>
    <row r="13" spans="1:22" ht="16.5" thickBot="1">
      <c r="A13" s="52" t="s">
        <v>28</v>
      </c>
      <c r="B13" s="90"/>
      <c r="C13" s="77" t="s">
        <v>80</v>
      </c>
      <c r="D13" s="51" t="s">
        <v>32</v>
      </c>
      <c r="E13" s="51" t="s">
        <v>82</v>
      </c>
      <c r="F13" s="77" t="s">
        <v>80</v>
      </c>
      <c r="G13" s="51" t="s">
        <v>32</v>
      </c>
      <c r="H13" s="78" t="s">
        <v>82</v>
      </c>
      <c r="I13" s="51" t="s">
        <v>80</v>
      </c>
      <c r="J13" s="51" t="s">
        <v>32</v>
      </c>
      <c r="K13" s="51" t="s">
        <v>82</v>
      </c>
      <c r="L13" s="77" t="s">
        <v>80</v>
      </c>
      <c r="M13" s="51" t="s">
        <v>32</v>
      </c>
      <c r="N13" s="51" t="s">
        <v>82</v>
      </c>
      <c r="O13" s="77" t="s">
        <v>80</v>
      </c>
      <c r="P13" s="51" t="s">
        <v>32</v>
      </c>
      <c r="Q13" s="51" t="s">
        <v>82</v>
      </c>
      <c r="R13" s="77" t="s">
        <v>80</v>
      </c>
      <c r="S13" s="51" t="s">
        <v>32</v>
      </c>
      <c r="T13" s="78" t="s">
        <v>82</v>
      </c>
      <c r="U13" s="591" t="s">
        <v>93</v>
      </c>
    </row>
    <row r="14" spans="1:22">
      <c r="A14" s="677" t="s">
        <v>8</v>
      </c>
      <c r="B14" s="678"/>
      <c r="C14" s="146">
        <v>196</v>
      </c>
      <c r="D14" s="147">
        <v>196</v>
      </c>
      <c r="E14" s="456">
        <v>119124</v>
      </c>
      <c r="F14" s="509">
        <v>0</v>
      </c>
      <c r="G14" s="510">
        <v>0</v>
      </c>
      <c r="H14" s="511">
        <v>0</v>
      </c>
      <c r="I14" s="509">
        <v>0</v>
      </c>
      <c r="J14" s="510">
        <v>0</v>
      </c>
      <c r="K14" s="512">
        <v>0</v>
      </c>
      <c r="L14" s="509">
        <v>0</v>
      </c>
      <c r="M14" s="510">
        <v>0</v>
      </c>
      <c r="N14" s="512">
        <v>0</v>
      </c>
      <c r="O14" s="509">
        <v>0</v>
      </c>
      <c r="P14" s="510">
        <v>0</v>
      </c>
      <c r="Q14" s="455">
        <v>26744</v>
      </c>
      <c r="R14" s="418">
        <f>+C14+F14</f>
        <v>196</v>
      </c>
      <c r="S14" s="419">
        <f>+D14+G14</f>
        <v>196</v>
      </c>
      <c r="T14" s="457">
        <f>+Q14+E14</f>
        <v>145868</v>
      </c>
      <c r="U14" s="591" t="s">
        <v>93</v>
      </c>
      <c r="V14" s="30"/>
    </row>
    <row r="15" spans="1:22">
      <c r="A15" s="679" t="s">
        <v>90</v>
      </c>
      <c r="B15" s="680"/>
      <c r="C15" s="144">
        <f>SUM(C14:C14)</f>
        <v>196</v>
      </c>
      <c r="D15" s="145">
        <f>SUM(D14:D14)</f>
        <v>196</v>
      </c>
      <c r="E15" s="44">
        <f>SUM(E14:E14)</f>
        <v>119124</v>
      </c>
      <c r="F15" s="513">
        <f>+F14</f>
        <v>0</v>
      </c>
      <c r="G15" s="514">
        <f>+G14</f>
        <v>0</v>
      </c>
      <c r="H15" s="515">
        <v>0</v>
      </c>
      <c r="I15" s="513">
        <v>0</v>
      </c>
      <c r="J15" s="514">
        <v>0</v>
      </c>
      <c r="K15" s="516">
        <v>0</v>
      </c>
      <c r="L15" s="513">
        <v>0</v>
      </c>
      <c r="M15" s="514">
        <v>0</v>
      </c>
      <c r="N15" s="516">
        <v>0</v>
      </c>
      <c r="O15" s="513">
        <v>0</v>
      </c>
      <c r="P15" s="514">
        <v>0</v>
      </c>
      <c r="Q15" s="171">
        <f>SUM(Q14:Q14)</f>
        <v>26744</v>
      </c>
      <c r="R15" s="144">
        <f>SUM(R14:R14)</f>
        <v>196</v>
      </c>
      <c r="S15" s="145">
        <f>SUM(S14:S14)</f>
        <v>196</v>
      </c>
      <c r="T15" s="45">
        <f>SUM(T14:T14)</f>
        <v>145868</v>
      </c>
      <c r="U15" s="591" t="s">
        <v>93</v>
      </c>
      <c r="V15" s="30"/>
    </row>
    <row r="16" spans="1:22">
      <c r="B16" s="1"/>
      <c r="C16" s="1"/>
      <c r="D16" s="1"/>
      <c r="E16" s="1"/>
      <c r="F16" s="1"/>
      <c r="G16" s="1"/>
      <c r="H16" s="1"/>
      <c r="I16" s="1"/>
      <c r="J16" s="1"/>
      <c r="K16" s="1"/>
      <c r="L16" s="1"/>
      <c r="M16" s="1"/>
      <c r="N16" s="1"/>
      <c r="O16" s="1"/>
      <c r="P16" s="1"/>
      <c r="Q16" s="1"/>
      <c r="R16" s="1"/>
      <c r="S16" s="1"/>
      <c r="T16" s="1"/>
      <c r="U16" s="591" t="s">
        <v>93</v>
      </c>
    </row>
    <row r="17" spans="1:21">
      <c r="A17" s="1" t="s">
        <v>394</v>
      </c>
      <c r="B17" s="1"/>
      <c r="C17" s="1"/>
      <c r="D17" s="1"/>
      <c r="E17" s="1"/>
      <c r="F17" s="1"/>
      <c r="G17" s="1"/>
      <c r="H17" s="1"/>
      <c r="I17" s="1"/>
      <c r="J17" s="1"/>
      <c r="K17" s="1"/>
      <c r="L17" s="1"/>
      <c r="M17" s="1"/>
      <c r="N17" s="1"/>
      <c r="O17" s="1"/>
      <c r="P17" s="1"/>
      <c r="Q17" s="1"/>
      <c r="R17" s="1"/>
      <c r="S17" s="1"/>
      <c r="T17" s="1"/>
      <c r="U17" s="591" t="s">
        <v>93</v>
      </c>
    </row>
    <row r="18" spans="1:21">
      <c r="A18" s="1"/>
      <c r="B18" s="1"/>
      <c r="C18" s="1"/>
      <c r="D18" s="1"/>
      <c r="E18" s="1"/>
      <c r="F18" s="1"/>
      <c r="G18" s="1"/>
      <c r="H18" s="1"/>
      <c r="I18" s="1"/>
      <c r="J18" s="1"/>
      <c r="K18" s="1"/>
      <c r="L18" s="1"/>
      <c r="M18" s="1"/>
      <c r="N18" s="1"/>
      <c r="O18" s="1"/>
      <c r="P18" s="1"/>
      <c r="Q18" s="1"/>
      <c r="R18" s="1"/>
      <c r="S18" s="1"/>
      <c r="T18" s="1"/>
      <c r="U18" s="591" t="s">
        <v>93</v>
      </c>
    </row>
    <row r="19" spans="1:21">
      <c r="A19" s="1" t="s">
        <v>399</v>
      </c>
      <c r="B19" s="1"/>
      <c r="C19" s="1"/>
      <c r="D19" s="1"/>
      <c r="E19" s="1"/>
      <c r="F19" s="1"/>
      <c r="G19" s="1"/>
      <c r="H19" s="1"/>
      <c r="I19" s="1"/>
      <c r="J19" s="1"/>
      <c r="K19" s="1"/>
      <c r="L19" s="1"/>
      <c r="M19" s="1"/>
      <c r="N19" s="1"/>
      <c r="O19" s="1"/>
      <c r="P19" s="1"/>
      <c r="Q19" s="1"/>
      <c r="R19" s="1"/>
      <c r="S19" s="1"/>
      <c r="T19" s="1"/>
      <c r="U19" s="591" t="s">
        <v>93</v>
      </c>
    </row>
    <row r="20" spans="1:21">
      <c r="A20" s="1" t="s">
        <v>395</v>
      </c>
      <c r="B20" s="1"/>
      <c r="C20" s="1"/>
      <c r="D20" s="1"/>
      <c r="E20" s="1"/>
      <c r="F20" s="1"/>
      <c r="G20" s="1"/>
      <c r="H20" s="1"/>
      <c r="I20" s="1"/>
      <c r="J20" s="1"/>
      <c r="K20" s="1"/>
      <c r="L20" s="1"/>
      <c r="M20" s="1"/>
      <c r="N20" s="1"/>
      <c r="O20" s="1"/>
      <c r="P20" s="1"/>
      <c r="Q20" s="1"/>
      <c r="R20" s="1"/>
      <c r="S20" s="1"/>
      <c r="T20" s="1"/>
      <c r="U20" s="591" t="s">
        <v>16</v>
      </c>
    </row>
    <row r="21" spans="1:21">
      <c r="A21" s="658" t="s">
        <v>16</v>
      </c>
      <c r="B21" s="658"/>
      <c r="C21" s="658"/>
      <c r="D21" s="658"/>
      <c r="E21" s="658"/>
      <c r="F21" s="658"/>
      <c r="G21" s="658"/>
      <c r="H21" s="658"/>
      <c r="I21" s="658"/>
      <c r="J21" s="658"/>
      <c r="K21" s="658"/>
      <c r="L21" s="658"/>
      <c r="M21" s="658"/>
      <c r="N21" s="658"/>
      <c r="O21" s="658"/>
      <c r="P21" s="658"/>
      <c r="Q21" s="658"/>
      <c r="R21" s="658"/>
      <c r="S21" s="658"/>
      <c r="T21" s="658"/>
    </row>
  </sheetData>
  <mergeCells count="15">
    <mergeCell ref="A21:T21"/>
    <mergeCell ref="I11:K12"/>
    <mergeCell ref="L11:N12"/>
    <mergeCell ref="R11:T12"/>
    <mergeCell ref="A1:T1"/>
    <mergeCell ref="A4:T4"/>
    <mergeCell ref="A6:T6"/>
    <mergeCell ref="A7:T7"/>
    <mergeCell ref="A5:T5"/>
    <mergeCell ref="A8:T8"/>
    <mergeCell ref="F11:H12"/>
    <mergeCell ref="C11:E12"/>
    <mergeCell ref="A14:B14"/>
    <mergeCell ref="A15:B15"/>
    <mergeCell ref="O11:Q12"/>
  </mergeCells>
  <phoneticPr fontId="0" type="noConversion"/>
  <printOptions horizontalCentered="1"/>
  <pageMargins left="0.5" right="0.5" top="0.75" bottom="0.55000000000000004" header="0" footer="0"/>
  <pageSetup scale="68" firstPageNumber="2" orientation="landscape" useFirstPageNumber="1" r:id="rId1"/>
  <headerFooter alignWithMargins="0">
    <oddFooter>&amp;C&amp;"Times New Roman,Regular"Exhibit F - Crosswalk of 2010 Availability</oddFooter>
  </headerFooter>
</worksheet>
</file>

<file path=xl/worksheets/sheet5.xml><?xml version="1.0" encoding="utf-8"?>
<worksheet xmlns="http://schemas.openxmlformats.org/spreadsheetml/2006/main" xmlns:r="http://schemas.openxmlformats.org/officeDocument/2006/relationships">
  <sheetPr codeName="Sheet13" enableFormatConditionsCalculation="0">
    <tabColor indexed="11"/>
    <pageSetUpPr fitToPage="1"/>
  </sheetPr>
  <dimension ref="A1:AG28"/>
  <sheetViews>
    <sheetView showGridLines="0" showOutlineSymbols="0" view="pageBreakPreview" zoomScale="85" zoomScaleNormal="75" zoomScaleSheetLayoutView="85" zoomScalePageLayoutView="50" workbookViewId="0">
      <selection activeCell="A7" sqref="A7:O7"/>
    </sheetView>
  </sheetViews>
  <sheetFormatPr defaultColWidth="9.6640625" defaultRowHeight="15.75"/>
  <cols>
    <col min="1" max="1" width="4.44140625" style="30" customWidth="1"/>
    <col min="2" max="2" width="29.21875" style="30" customWidth="1"/>
    <col min="3" max="3" width="24.21875" style="30" customWidth="1"/>
    <col min="4" max="4" width="6.88671875" style="30" customWidth="1"/>
    <col min="5" max="5" width="10.21875" style="30" customWidth="1"/>
    <col min="6" max="6" width="9" style="30" customWidth="1"/>
    <col min="7" max="7" width="5.6640625" style="30" customWidth="1"/>
    <col min="8" max="8" width="6.6640625" style="30" customWidth="1"/>
    <col min="9" max="9" width="9" style="30" customWidth="1"/>
    <col min="10" max="11" width="5.6640625" style="30" customWidth="1"/>
    <col min="12" max="12" width="8.88671875" style="30" customWidth="1"/>
    <col min="13" max="14" width="5.6640625" style="30" customWidth="1"/>
    <col min="15" max="15" width="10.33203125" style="30" customWidth="1"/>
    <col min="16" max="16" width="14.44140625" style="589" customWidth="1"/>
    <col min="17" max="17" width="27.5546875" style="30" customWidth="1"/>
    <col min="18" max="21" width="7.6640625" style="30" customWidth="1"/>
    <col min="22" max="22" width="3.6640625" style="30" customWidth="1"/>
    <col min="23" max="25" width="7.6640625" style="30" customWidth="1"/>
    <col min="26" max="26" width="3.6640625" style="30" customWidth="1"/>
    <col min="27" max="29" width="7.6640625" style="30" customWidth="1"/>
    <col min="30" max="30" width="3.6640625" style="30" customWidth="1"/>
    <col min="31" max="33" width="7.6640625" style="30" customWidth="1"/>
    <col min="34" max="16384" width="9.6640625" style="30"/>
  </cols>
  <sheetData>
    <row r="1" spans="1:22" ht="25.5">
      <c r="A1" s="607" t="s">
        <v>21</v>
      </c>
      <c r="B1" s="670"/>
      <c r="C1" s="670"/>
      <c r="D1" s="670"/>
      <c r="E1" s="670"/>
      <c r="F1" s="670"/>
      <c r="G1" s="670"/>
      <c r="H1" s="670"/>
      <c r="I1" s="670"/>
      <c r="J1" s="670"/>
      <c r="K1" s="670"/>
      <c r="L1" s="670"/>
      <c r="M1" s="670"/>
      <c r="N1" s="670"/>
      <c r="O1" s="670"/>
      <c r="P1" s="589" t="s">
        <v>93</v>
      </c>
      <c r="Q1" s="1"/>
      <c r="R1" s="1"/>
      <c r="S1" s="1"/>
      <c r="T1" s="1"/>
      <c r="U1" s="1"/>
      <c r="V1" s="1"/>
    </row>
    <row r="2" spans="1:22" ht="25.5">
      <c r="A2" s="162"/>
      <c r="B2" s="163"/>
      <c r="C2" s="163"/>
      <c r="D2" s="163"/>
      <c r="E2" s="163"/>
      <c r="F2" s="163"/>
      <c r="G2" s="163"/>
      <c r="H2" s="163"/>
      <c r="I2" s="163"/>
      <c r="J2" s="163"/>
      <c r="K2" s="163"/>
      <c r="L2" s="163"/>
      <c r="M2" s="163"/>
      <c r="N2" s="163"/>
      <c r="O2" s="163"/>
      <c r="P2" s="589" t="s">
        <v>93</v>
      </c>
      <c r="Q2" s="1"/>
      <c r="R2" s="1"/>
      <c r="S2" s="1"/>
      <c r="T2" s="1"/>
      <c r="U2" s="1"/>
      <c r="V2" s="1"/>
    </row>
    <row r="3" spans="1:22" ht="25.5">
      <c r="A3" s="162"/>
      <c r="B3" s="163"/>
      <c r="C3" s="163"/>
      <c r="D3" s="163"/>
      <c r="E3" s="163"/>
      <c r="F3" s="163"/>
      <c r="G3" s="163"/>
      <c r="H3" s="163"/>
      <c r="I3" s="163"/>
      <c r="J3" s="163"/>
      <c r="K3" s="163"/>
      <c r="L3" s="163"/>
      <c r="M3" s="163"/>
      <c r="N3" s="163"/>
      <c r="O3" s="163"/>
      <c r="P3" s="589" t="s">
        <v>93</v>
      </c>
      <c r="Q3" s="1"/>
      <c r="R3" s="1"/>
      <c r="S3" s="1"/>
      <c r="T3" s="1"/>
      <c r="U3" s="1"/>
      <c r="V3" s="1"/>
    </row>
    <row r="4" spans="1:22" ht="13.9" customHeight="1">
      <c r="A4" s="162"/>
      <c r="B4" s="172"/>
      <c r="C4" s="172"/>
      <c r="D4" s="172"/>
      <c r="E4" s="172"/>
      <c r="F4" s="172"/>
      <c r="G4" s="172"/>
      <c r="H4" s="172"/>
      <c r="I4" s="172"/>
      <c r="J4" s="172"/>
      <c r="K4" s="172"/>
      <c r="L4" s="172"/>
      <c r="M4" s="172"/>
      <c r="N4" s="172"/>
      <c r="O4" s="172"/>
      <c r="P4" s="589" t="s">
        <v>93</v>
      </c>
      <c r="Q4" s="1"/>
      <c r="R4" s="1"/>
      <c r="S4" s="1"/>
      <c r="T4" s="1"/>
      <c r="U4" s="1"/>
      <c r="V4" s="1"/>
    </row>
    <row r="5" spans="1:22" ht="25.5">
      <c r="A5" s="671" t="s">
        <v>59</v>
      </c>
      <c r="B5" s="652"/>
      <c r="C5" s="652"/>
      <c r="D5" s="652"/>
      <c r="E5" s="652"/>
      <c r="F5" s="652"/>
      <c r="G5" s="652"/>
      <c r="H5" s="652"/>
      <c r="I5" s="652"/>
      <c r="J5" s="652"/>
      <c r="K5" s="652"/>
      <c r="L5" s="652"/>
      <c r="M5" s="652"/>
      <c r="N5" s="652"/>
      <c r="O5" s="652"/>
      <c r="P5" s="589" t="s">
        <v>93</v>
      </c>
      <c r="Q5" s="1"/>
      <c r="R5" s="1"/>
      <c r="S5" s="1"/>
      <c r="T5" s="1"/>
      <c r="U5" s="1"/>
      <c r="V5" s="1"/>
    </row>
    <row r="6" spans="1:22" ht="26.25">
      <c r="A6" s="672" t="s">
        <v>13</v>
      </c>
      <c r="B6" s="674"/>
      <c r="C6" s="674"/>
      <c r="D6" s="674"/>
      <c r="E6" s="674"/>
      <c r="F6" s="674"/>
      <c r="G6" s="674"/>
      <c r="H6" s="674"/>
      <c r="I6" s="674"/>
      <c r="J6" s="674"/>
      <c r="K6" s="674"/>
      <c r="L6" s="674"/>
      <c r="M6" s="674"/>
      <c r="N6" s="674"/>
      <c r="O6" s="674"/>
      <c r="P6" s="589" t="s">
        <v>93</v>
      </c>
      <c r="Q6" s="1"/>
      <c r="R6" s="1"/>
      <c r="S6" s="1"/>
      <c r="T6" s="1"/>
      <c r="U6" s="1"/>
      <c r="V6" s="1"/>
    </row>
    <row r="7" spans="1:22" ht="26.25">
      <c r="A7" s="672" t="s">
        <v>8</v>
      </c>
      <c r="B7" s="673"/>
      <c r="C7" s="673"/>
      <c r="D7" s="673"/>
      <c r="E7" s="673"/>
      <c r="F7" s="673"/>
      <c r="G7" s="673"/>
      <c r="H7" s="673"/>
      <c r="I7" s="673"/>
      <c r="J7" s="673"/>
      <c r="K7" s="673"/>
      <c r="L7" s="673"/>
      <c r="M7" s="673"/>
      <c r="N7" s="673"/>
      <c r="O7" s="673"/>
      <c r="P7" s="589" t="s">
        <v>93</v>
      </c>
      <c r="Q7" s="1"/>
      <c r="R7" s="1"/>
      <c r="S7" s="1"/>
      <c r="T7" s="1"/>
      <c r="U7" s="1"/>
      <c r="V7" s="1"/>
    </row>
    <row r="8" spans="1:22" ht="26.25">
      <c r="A8" s="672" t="str">
        <f>+'B. Summary of Requirements'!A7</f>
        <v>Revolving Fund</v>
      </c>
      <c r="B8" s="652"/>
      <c r="C8" s="652"/>
      <c r="D8" s="652"/>
      <c r="E8" s="652"/>
      <c r="F8" s="652"/>
      <c r="G8" s="652"/>
      <c r="H8" s="652"/>
      <c r="I8" s="652"/>
      <c r="J8" s="652"/>
      <c r="K8" s="652"/>
      <c r="L8" s="652"/>
      <c r="M8" s="652"/>
      <c r="N8" s="652"/>
      <c r="O8" s="652"/>
      <c r="P8" s="589" t="s">
        <v>93</v>
      </c>
      <c r="Q8" s="2"/>
      <c r="R8" s="1"/>
      <c r="S8" s="1"/>
      <c r="T8" s="1"/>
      <c r="U8" s="1"/>
      <c r="V8" s="1"/>
    </row>
    <row r="9" spans="1:22" ht="26.25">
      <c r="A9" s="692" t="s">
        <v>72</v>
      </c>
      <c r="B9" s="673"/>
      <c r="C9" s="673"/>
      <c r="D9" s="673"/>
      <c r="E9" s="673"/>
      <c r="F9" s="673"/>
      <c r="G9" s="673"/>
      <c r="H9" s="673"/>
      <c r="I9" s="673"/>
      <c r="J9" s="673"/>
      <c r="K9" s="673"/>
      <c r="L9" s="673"/>
      <c r="M9" s="673"/>
      <c r="N9" s="673"/>
      <c r="O9" s="673"/>
      <c r="P9" s="589" t="s">
        <v>93</v>
      </c>
      <c r="Q9" s="1"/>
      <c r="R9" s="1"/>
      <c r="S9" s="1"/>
      <c r="T9" s="1"/>
      <c r="U9" s="1"/>
      <c r="V9" s="1"/>
    </row>
    <row r="10" spans="1:22" ht="26.25">
      <c r="A10" s="173"/>
      <c r="B10" s="164"/>
      <c r="C10" s="164"/>
      <c r="D10" s="164"/>
      <c r="E10" s="164"/>
      <c r="F10" s="164"/>
      <c r="G10" s="164"/>
      <c r="H10" s="164"/>
      <c r="I10" s="164"/>
      <c r="J10" s="164"/>
      <c r="K10" s="164"/>
      <c r="L10" s="164"/>
      <c r="M10" s="164"/>
      <c r="N10" s="164"/>
      <c r="O10" s="164"/>
      <c r="P10" s="589" t="s">
        <v>93</v>
      </c>
      <c r="Q10" s="1"/>
      <c r="R10" s="1"/>
      <c r="S10" s="1"/>
      <c r="T10" s="1"/>
      <c r="U10" s="1"/>
      <c r="V10" s="1"/>
    </row>
    <row r="11" spans="1:22">
      <c r="A11" s="1"/>
      <c r="B11" s="1"/>
      <c r="C11" s="1"/>
      <c r="D11" s="1"/>
      <c r="E11" s="1"/>
      <c r="F11" s="1"/>
      <c r="G11" s="17"/>
      <c r="H11" s="17"/>
      <c r="I11" s="17"/>
      <c r="J11" s="1"/>
      <c r="K11" s="1"/>
      <c r="L11" s="1"/>
      <c r="M11" s="1"/>
      <c r="N11" s="1"/>
      <c r="O11" s="1"/>
      <c r="P11" s="589" t="s">
        <v>93</v>
      </c>
      <c r="Q11" s="1"/>
      <c r="R11" s="1"/>
      <c r="S11" s="1"/>
      <c r="T11" s="1"/>
      <c r="U11" s="1"/>
      <c r="V11" s="1"/>
    </row>
    <row r="12" spans="1:22">
      <c r="A12" s="684" t="s">
        <v>77</v>
      </c>
      <c r="B12" s="660"/>
      <c r="C12" s="661"/>
      <c r="D12" s="477" t="s">
        <v>102</v>
      </c>
      <c r="E12" s="422"/>
      <c r="F12" s="423"/>
      <c r="G12" s="691" t="s">
        <v>345</v>
      </c>
      <c r="H12" s="689"/>
      <c r="I12" s="690"/>
      <c r="J12" s="691" t="s">
        <v>355</v>
      </c>
      <c r="K12" s="689"/>
      <c r="L12" s="690"/>
      <c r="M12" s="688" t="s">
        <v>27</v>
      </c>
      <c r="N12" s="689"/>
      <c r="O12" s="690"/>
      <c r="P12" s="589" t="s">
        <v>93</v>
      </c>
      <c r="Q12" s="1"/>
      <c r="R12" s="1"/>
      <c r="S12" s="1"/>
      <c r="T12" s="1"/>
      <c r="U12" s="1"/>
      <c r="V12" s="1"/>
    </row>
    <row r="13" spans="1:22" ht="16.5" thickBot="1">
      <c r="A13" s="685"/>
      <c r="B13" s="686"/>
      <c r="C13" s="687"/>
      <c r="D13" s="51" t="s">
        <v>80</v>
      </c>
      <c r="E13" s="51" t="s">
        <v>32</v>
      </c>
      <c r="F13" s="426" t="s">
        <v>82</v>
      </c>
      <c r="G13" s="77" t="s">
        <v>80</v>
      </c>
      <c r="H13" s="51" t="s">
        <v>32</v>
      </c>
      <c r="I13" s="78" t="s">
        <v>82</v>
      </c>
      <c r="J13" s="77" t="s">
        <v>80</v>
      </c>
      <c r="K13" s="51" t="s">
        <v>32</v>
      </c>
      <c r="L13" s="78" t="s">
        <v>82</v>
      </c>
      <c r="M13" s="51" t="s">
        <v>80</v>
      </c>
      <c r="N13" s="51" t="s">
        <v>32</v>
      </c>
      <c r="O13" s="78" t="s">
        <v>82</v>
      </c>
      <c r="P13" s="589" t="s">
        <v>93</v>
      </c>
      <c r="Q13" s="1"/>
      <c r="R13" s="1"/>
      <c r="S13" s="1"/>
      <c r="T13" s="1"/>
      <c r="U13" s="1"/>
      <c r="V13" s="1"/>
    </row>
    <row r="14" spans="1:22">
      <c r="A14" s="54" t="s">
        <v>9</v>
      </c>
      <c r="B14" s="55"/>
      <c r="C14" s="56"/>
      <c r="D14" s="509">
        <v>0</v>
      </c>
      <c r="E14" s="510">
        <v>0</v>
      </c>
      <c r="F14" s="458">
        <v>15900.4</v>
      </c>
      <c r="G14" s="509">
        <v>0</v>
      </c>
      <c r="H14" s="510">
        <v>0</v>
      </c>
      <c r="I14" s="510">
        <v>0</v>
      </c>
      <c r="J14" s="576">
        <v>0</v>
      </c>
      <c r="K14" s="510">
        <v>0</v>
      </c>
      <c r="L14" s="510">
        <v>0</v>
      </c>
      <c r="M14" s="576">
        <v>0</v>
      </c>
      <c r="N14" s="510">
        <v>0</v>
      </c>
      <c r="O14" s="517">
        <v>0</v>
      </c>
      <c r="P14" s="589" t="s">
        <v>93</v>
      </c>
      <c r="Q14" s="485"/>
      <c r="R14" s="1"/>
      <c r="S14" s="1"/>
      <c r="T14" s="1"/>
      <c r="U14" s="1"/>
      <c r="V14" s="1"/>
    </row>
    <row r="15" spans="1:22">
      <c r="A15" s="54" t="s">
        <v>346</v>
      </c>
      <c r="B15" s="55"/>
      <c r="C15" s="56"/>
      <c r="D15" s="509">
        <v>0</v>
      </c>
      <c r="E15" s="574">
        <v>0</v>
      </c>
      <c r="F15" s="476">
        <v>87778.1</v>
      </c>
      <c r="G15" s="509">
        <v>0</v>
      </c>
      <c r="H15" s="574">
        <v>0</v>
      </c>
      <c r="I15" s="510">
        <v>0</v>
      </c>
      <c r="J15" s="509">
        <v>0</v>
      </c>
      <c r="K15" s="574">
        <v>0</v>
      </c>
      <c r="L15" s="510">
        <v>0</v>
      </c>
      <c r="M15" s="509">
        <v>0</v>
      </c>
      <c r="N15" s="574">
        <v>0</v>
      </c>
      <c r="O15" s="575">
        <v>0</v>
      </c>
      <c r="P15" s="589" t="s">
        <v>93</v>
      </c>
      <c r="Q15" s="485"/>
      <c r="R15" s="1"/>
      <c r="S15" s="1"/>
      <c r="T15" s="1"/>
      <c r="U15" s="1"/>
      <c r="V15" s="1"/>
    </row>
    <row r="16" spans="1:22">
      <c r="A16" s="54" t="s">
        <v>97</v>
      </c>
      <c r="B16" s="55"/>
      <c r="C16" s="56"/>
      <c r="D16" s="509">
        <v>0</v>
      </c>
      <c r="E16" s="510">
        <v>0</v>
      </c>
      <c r="F16" s="476">
        <v>30917</v>
      </c>
      <c r="G16" s="509">
        <v>0</v>
      </c>
      <c r="H16" s="510">
        <v>0</v>
      </c>
      <c r="I16" s="510">
        <v>0</v>
      </c>
      <c r="J16" s="509">
        <v>0</v>
      </c>
      <c r="K16" s="510">
        <v>0</v>
      </c>
      <c r="L16" s="510">
        <v>0</v>
      </c>
      <c r="M16" s="509">
        <v>0</v>
      </c>
      <c r="N16" s="510">
        <v>0</v>
      </c>
      <c r="O16" s="575">
        <v>0</v>
      </c>
      <c r="P16" s="589" t="s">
        <v>93</v>
      </c>
      <c r="Q16" s="485"/>
      <c r="R16" s="1"/>
      <c r="S16" s="1"/>
      <c r="T16" s="1"/>
      <c r="U16" s="1"/>
      <c r="V16" s="1"/>
    </row>
    <row r="17" spans="1:33">
      <c r="A17" s="54" t="s">
        <v>344</v>
      </c>
      <c r="B17" s="55"/>
      <c r="C17" s="56"/>
      <c r="D17" s="509">
        <v>0</v>
      </c>
      <c r="E17" s="510">
        <v>0</v>
      </c>
      <c r="F17" s="476">
        <v>656</v>
      </c>
      <c r="G17" s="509">
        <v>0</v>
      </c>
      <c r="H17" s="510">
        <v>0</v>
      </c>
      <c r="I17" s="510">
        <v>0</v>
      </c>
      <c r="J17" s="509">
        <v>0</v>
      </c>
      <c r="K17" s="510">
        <v>0</v>
      </c>
      <c r="L17" s="510">
        <v>0</v>
      </c>
      <c r="M17" s="509">
        <v>0</v>
      </c>
      <c r="N17" s="510">
        <v>0</v>
      </c>
      <c r="O17" s="575">
        <v>0</v>
      </c>
      <c r="P17" s="589" t="s">
        <v>93</v>
      </c>
      <c r="Q17" s="485"/>
      <c r="R17" s="1"/>
      <c r="S17" s="1"/>
      <c r="T17" s="1"/>
      <c r="U17" s="1"/>
      <c r="V17" s="1"/>
    </row>
    <row r="18" spans="1:33">
      <c r="A18" s="54" t="s">
        <v>10</v>
      </c>
      <c r="B18" s="55"/>
      <c r="C18" s="56"/>
      <c r="D18" s="509">
        <v>0</v>
      </c>
      <c r="E18" s="510">
        <v>0</v>
      </c>
      <c r="F18" s="476">
        <v>0</v>
      </c>
      <c r="G18" s="509">
        <v>0</v>
      </c>
      <c r="H18" s="510">
        <v>0</v>
      </c>
      <c r="I18" s="510">
        <v>0</v>
      </c>
      <c r="J18" s="509">
        <v>0</v>
      </c>
      <c r="K18" s="510">
        <v>0</v>
      </c>
      <c r="L18" s="510">
        <v>0</v>
      </c>
      <c r="M18" s="509">
        <v>0</v>
      </c>
      <c r="N18" s="510">
        <v>0</v>
      </c>
      <c r="O18" s="575">
        <v>0</v>
      </c>
      <c r="P18" s="589" t="s">
        <v>93</v>
      </c>
      <c r="Q18" s="484"/>
      <c r="R18" s="1"/>
      <c r="S18" s="1"/>
      <c r="T18" s="1"/>
      <c r="U18" s="1"/>
      <c r="V18" s="1"/>
    </row>
    <row r="19" spans="1:33">
      <c r="A19" s="46"/>
      <c r="B19" s="1"/>
      <c r="C19" s="42"/>
      <c r="D19" s="425"/>
      <c r="E19" s="19"/>
      <c r="F19" s="459"/>
      <c r="G19" s="47"/>
      <c r="H19" s="425"/>
      <c r="I19" s="427"/>
      <c r="J19" s="47"/>
      <c r="K19" s="425"/>
      <c r="L19" s="427"/>
      <c r="M19" s="425"/>
      <c r="N19" s="19"/>
      <c r="O19" s="178"/>
      <c r="P19" s="589" t="s">
        <v>93</v>
      </c>
      <c r="Q19" s="1"/>
      <c r="R19" s="1"/>
      <c r="S19" s="1"/>
      <c r="T19" s="1"/>
      <c r="U19" s="1"/>
      <c r="V19" s="1"/>
    </row>
    <row r="20" spans="1:33">
      <c r="A20" s="48"/>
      <c r="B20" s="43" t="s">
        <v>98</v>
      </c>
      <c r="C20" s="53"/>
      <c r="D20" s="145">
        <v>196</v>
      </c>
      <c r="E20" s="145">
        <v>196</v>
      </c>
      <c r="F20" s="460">
        <f>SUM(F14:F19)</f>
        <v>135251.5</v>
      </c>
      <c r="G20" s="144">
        <v>123</v>
      </c>
      <c r="H20" s="145">
        <v>123</v>
      </c>
      <c r="I20" s="428">
        <v>57575</v>
      </c>
      <c r="J20" s="144">
        <v>123</v>
      </c>
      <c r="K20" s="145">
        <v>123</v>
      </c>
      <c r="L20" s="428">
        <v>57575</v>
      </c>
      <c r="M20" s="424">
        <v>0</v>
      </c>
      <c r="N20" s="424">
        <v>0</v>
      </c>
      <c r="O20" s="179">
        <v>0</v>
      </c>
      <c r="P20" s="589" t="s">
        <v>93</v>
      </c>
      <c r="Q20" s="1"/>
      <c r="R20" s="1"/>
      <c r="S20" s="1"/>
      <c r="T20" s="1"/>
      <c r="U20" s="1"/>
      <c r="V20" s="1"/>
    </row>
    <row r="21" spans="1:33">
      <c r="A21" s="658" t="s">
        <v>343</v>
      </c>
      <c r="B21" s="683"/>
      <c r="C21" s="683"/>
      <c r="D21" s="683"/>
      <c r="E21" s="683"/>
      <c r="F21" s="683"/>
      <c r="G21" s="683"/>
      <c r="H21" s="683"/>
      <c r="I21" s="683"/>
      <c r="J21" s="683"/>
      <c r="K21" s="683"/>
      <c r="L21" s="683"/>
      <c r="M21" s="683"/>
      <c r="N21" s="683"/>
      <c r="O21" s="683"/>
      <c r="P21" s="589" t="s">
        <v>93</v>
      </c>
      <c r="Q21" s="31"/>
      <c r="R21" s="31"/>
      <c r="S21" s="31"/>
      <c r="T21" s="31"/>
      <c r="U21" s="31"/>
      <c r="V21" s="31"/>
      <c r="W21" s="31"/>
      <c r="X21" s="31"/>
      <c r="Y21" s="31"/>
      <c r="Z21" s="31"/>
      <c r="AA21" s="31"/>
      <c r="AB21" s="31"/>
      <c r="AC21" s="31"/>
      <c r="AD21" s="31"/>
      <c r="AE21" s="31"/>
      <c r="AF21" s="31"/>
      <c r="AG21" s="31"/>
    </row>
    <row r="22" spans="1:33">
      <c r="B22" s="1"/>
      <c r="C22" s="2"/>
      <c r="D22" s="2"/>
      <c r="E22" s="2"/>
      <c r="F22" s="2"/>
      <c r="G22" s="2"/>
      <c r="H22" s="2"/>
      <c r="I22" s="2"/>
      <c r="J22" s="2"/>
      <c r="K22" s="2"/>
      <c r="L22" s="2"/>
      <c r="M22" s="2"/>
      <c r="N22" s="2"/>
      <c r="O22" s="2"/>
      <c r="P22" s="589" t="s">
        <v>93</v>
      </c>
      <c r="Q22" s="31"/>
      <c r="R22" s="31"/>
      <c r="S22" s="31"/>
      <c r="T22" s="31"/>
      <c r="U22" s="31"/>
      <c r="V22" s="31"/>
      <c r="W22" s="31"/>
      <c r="X22" s="31"/>
      <c r="Y22" s="31"/>
      <c r="Z22" s="31"/>
      <c r="AA22" s="31"/>
      <c r="AB22" s="31"/>
      <c r="AC22" s="31"/>
      <c r="AD22" s="31"/>
      <c r="AE22" s="31"/>
      <c r="AF22" s="31"/>
      <c r="AG22" s="31"/>
    </row>
    <row r="23" spans="1:33" s="439" customFormat="1" ht="12.75">
      <c r="A23" s="438" t="s">
        <v>353</v>
      </c>
      <c r="P23" s="589" t="s">
        <v>93</v>
      </c>
    </row>
    <row r="24" spans="1:33" s="439" customFormat="1" ht="12.75">
      <c r="A24" s="438" t="s">
        <v>362</v>
      </c>
      <c r="P24" s="589" t="s">
        <v>93</v>
      </c>
    </row>
    <row r="25" spans="1:33" s="439" customFormat="1" ht="12.75">
      <c r="A25" s="438" t="s">
        <v>386</v>
      </c>
      <c r="P25" s="589" t="s">
        <v>93</v>
      </c>
    </row>
    <row r="26" spans="1:33">
      <c r="A26" s="486"/>
      <c r="B26" s="487"/>
      <c r="C26" s="487"/>
      <c r="P26" s="589" t="s">
        <v>93</v>
      </c>
    </row>
    <row r="27" spans="1:33">
      <c r="A27" s="681" t="s">
        <v>401</v>
      </c>
      <c r="B27" s="682"/>
      <c r="C27" s="682"/>
      <c r="D27" s="682"/>
      <c r="E27" s="682"/>
      <c r="F27" s="682"/>
      <c r="G27" s="682"/>
      <c r="H27" s="682"/>
      <c r="I27" s="682"/>
      <c r="J27" s="682"/>
      <c r="K27" s="682"/>
      <c r="L27" s="682"/>
      <c r="M27" s="682"/>
      <c r="N27" s="682"/>
      <c r="O27" s="682"/>
      <c r="P27" s="589" t="s">
        <v>93</v>
      </c>
    </row>
    <row r="28" spans="1:33">
      <c r="A28" s="682"/>
      <c r="B28" s="682"/>
      <c r="C28" s="682"/>
      <c r="D28" s="682"/>
      <c r="E28" s="682"/>
      <c r="F28" s="682"/>
      <c r="G28" s="682"/>
      <c r="H28" s="682"/>
      <c r="I28" s="682"/>
      <c r="J28" s="682"/>
      <c r="K28" s="682"/>
      <c r="L28" s="682"/>
      <c r="M28" s="682"/>
      <c r="N28" s="682"/>
      <c r="O28" s="682"/>
      <c r="P28" s="589" t="s">
        <v>16</v>
      </c>
    </row>
  </sheetData>
  <mergeCells count="12">
    <mergeCell ref="A9:O9"/>
    <mergeCell ref="A1:O1"/>
    <mergeCell ref="A5:O5"/>
    <mergeCell ref="A7:O7"/>
    <mergeCell ref="A8:O8"/>
    <mergeCell ref="A6:O6"/>
    <mergeCell ref="A27:O28"/>
    <mergeCell ref="A21:O21"/>
    <mergeCell ref="A12:C13"/>
    <mergeCell ref="M12:O12"/>
    <mergeCell ref="J12:L12"/>
    <mergeCell ref="G12:I12"/>
  </mergeCells>
  <phoneticPr fontId="0" type="noConversion"/>
  <printOptions horizontalCentered="1"/>
  <pageMargins left="0.82" right="0.53" top="0.75" bottom="0.55000000000000004" header="0" footer="0"/>
  <pageSetup scale="70" orientation="landscape" r:id="rId1"/>
  <headerFooter alignWithMargins="0">
    <oddFooter>&amp;C&amp;"Times New Roman,Regular"Exhibit H - Summary of Reimbursable Resources</oddFooter>
  </headerFooter>
</worksheet>
</file>

<file path=xl/worksheets/sheet6.xml><?xml version="1.0" encoding="utf-8"?>
<worksheet xmlns="http://schemas.openxmlformats.org/spreadsheetml/2006/main" xmlns:r="http://schemas.openxmlformats.org/officeDocument/2006/relationships">
  <sheetPr codeName="Sheet14" enableFormatConditionsCalculation="0">
    <tabColor indexed="11"/>
    <pageSetUpPr fitToPage="1"/>
  </sheetPr>
  <dimension ref="A1:P47"/>
  <sheetViews>
    <sheetView view="pageBreakPreview" topLeftCell="A7" zoomScale="85" zoomScaleNormal="75" zoomScaleSheetLayoutView="85" zoomScalePageLayoutView="50" workbookViewId="0">
      <selection activeCell="P33" sqref="P33"/>
    </sheetView>
  </sheetViews>
  <sheetFormatPr defaultRowHeight="15"/>
  <cols>
    <col min="1" max="1" width="21.6640625" style="20" customWidth="1"/>
    <col min="2" max="2" width="6" style="20" customWidth="1"/>
    <col min="3" max="3" width="10.77734375" style="20" customWidth="1"/>
    <col min="4" max="4" width="12.6640625" style="20" customWidth="1"/>
    <col min="5" max="5" width="10.88671875" style="20" customWidth="1"/>
    <col min="6" max="6" width="12.5546875" style="20" customWidth="1"/>
    <col min="7" max="7" width="9.77734375" style="20" customWidth="1"/>
    <col min="8" max="8" width="11.44140625" style="20" customWidth="1"/>
    <col min="9" max="9" width="9.77734375" style="20" hidden="1" customWidth="1"/>
    <col min="10" max="10" width="10.5546875" style="20" customWidth="1"/>
    <col min="11" max="11" width="10.6640625" style="20" hidden="1" customWidth="1"/>
    <col min="12" max="12" width="10.33203125" style="20" hidden="1" customWidth="1"/>
    <col min="13" max="13" width="13" style="20" customWidth="1"/>
    <col min="14" max="14" width="9.44140625" style="155" customWidth="1"/>
    <col min="15" max="15" width="11.6640625" style="20" customWidth="1"/>
    <col min="16" max="16" width="8.88671875" style="590"/>
    <col min="17" max="16384" width="8.88671875" style="20"/>
  </cols>
  <sheetData>
    <row r="1" spans="1:16" ht="25.5">
      <c r="A1" s="607" t="s">
        <v>20</v>
      </c>
      <c r="B1" s="703"/>
      <c r="C1" s="703"/>
      <c r="D1" s="703"/>
      <c r="E1" s="703"/>
      <c r="F1" s="703"/>
      <c r="G1" s="703"/>
      <c r="H1" s="703"/>
      <c r="I1" s="703"/>
      <c r="J1" s="703"/>
      <c r="K1" s="703"/>
      <c r="L1" s="703"/>
      <c r="M1" s="703"/>
      <c r="N1" s="155" t="s">
        <v>93</v>
      </c>
      <c r="P1" s="587" t="s">
        <v>93</v>
      </c>
    </row>
    <row r="2" spans="1:16" ht="25.5">
      <c r="A2" s="162"/>
      <c r="B2" s="174"/>
      <c r="C2" s="174"/>
      <c r="D2" s="174"/>
      <c r="E2" s="174"/>
      <c r="F2" s="174"/>
      <c r="G2" s="174"/>
      <c r="H2" s="174"/>
      <c r="I2" s="174"/>
      <c r="J2" s="174"/>
      <c r="K2" s="174"/>
      <c r="L2" s="174"/>
      <c r="M2" s="174"/>
      <c r="P2" s="587" t="s">
        <v>93</v>
      </c>
    </row>
    <row r="3" spans="1:16" ht="25.5">
      <c r="A3" s="162"/>
      <c r="B3" s="175"/>
      <c r="C3" s="175"/>
      <c r="D3" s="175"/>
      <c r="E3" s="175"/>
      <c r="F3" s="175"/>
      <c r="G3" s="175"/>
      <c r="H3" s="175"/>
      <c r="I3" s="175"/>
      <c r="J3" s="175"/>
      <c r="K3" s="175"/>
      <c r="L3" s="175"/>
      <c r="M3" s="175"/>
      <c r="N3" s="155" t="s">
        <v>93</v>
      </c>
      <c r="P3" s="587" t="s">
        <v>93</v>
      </c>
    </row>
    <row r="4" spans="1:16" ht="12.6" customHeight="1">
      <c r="A4" s="162"/>
      <c r="B4" s="175"/>
      <c r="C4" s="175"/>
      <c r="D4" s="175"/>
      <c r="E4" s="175"/>
      <c r="F4" s="175"/>
      <c r="G4" s="175"/>
      <c r="H4" s="175"/>
      <c r="I4" s="175"/>
      <c r="J4" s="175"/>
      <c r="K4" s="175"/>
      <c r="L4" s="175"/>
      <c r="M4" s="175"/>
      <c r="N4" s="155" t="s">
        <v>93</v>
      </c>
      <c r="P4" s="587" t="s">
        <v>93</v>
      </c>
    </row>
    <row r="5" spans="1:16" ht="25.5">
      <c r="A5" s="671" t="s">
        <v>34</v>
      </c>
      <c r="B5" s="673"/>
      <c r="C5" s="673"/>
      <c r="D5" s="673"/>
      <c r="E5" s="673"/>
      <c r="F5" s="673"/>
      <c r="G5" s="673"/>
      <c r="H5" s="673"/>
      <c r="I5" s="673"/>
      <c r="J5" s="673"/>
      <c r="K5" s="673"/>
      <c r="L5" s="673"/>
      <c r="M5" s="673"/>
      <c r="N5" s="155" t="s">
        <v>93</v>
      </c>
      <c r="P5" s="587" t="s">
        <v>93</v>
      </c>
    </row>
    <row r="6" spans="1:16" ht="26.25">
      <c r="A6" s="672" t="s">
        <v>13</v>
      </c>
      <c r="B6" s="674"/>
      <c r="C6" s="674"/>
      <c r="D6" s="674"/>
      <c r="E6" s="674"/>
      <c r="F6" s="674"/>
      <c r="G6" s="674"/>
      <c r="H6" s="674"/>
      <c r="I6" s="674"/>
      <c r="J6" s="674"/>
      <c r="K6" s="674"/>
      <c r="L6" s="674"/>
      <c r="M6" s="674"/>
      <c r="P6" s="587" t="s">
        <v>93</v>
      </c>
    </row>
    <row r="7" spans="1:16" ht="26.25">
      <c r="A7" s="672" t="str">
        <f>+'B. Summary of Requirements'!A6</f>
        <v>Justice Prisoner and Alien Transportation System</v>
      </c>
      <c r="B7" s="673"/>
      <c r="C7" s="673"/>
      <c r="D7" s="673"/>
      <c r="E7" s="673"/>
      <c r="F7" s="673"/>
      <c r="G7" s="673"/>
      <c r="H7" s="673"/>
      <c r="I7" s="673"/>
      <c r="J7" s="673"/>
      <c r="K7" s="673"/>
      <c r="L7" s="673"/>
      <c r="M7" s="673"/>
      <c r="N7" s="155" t="s">
        <v>93</v>
      </c>
      <c r="P7" s="587" t="s">
        <v>93</v>
      </c>
    </row>
    <row r="8" spans="1:16" ht="26.25">
      <c r="A8" s="704" t="str">
        <f>+'B. Summary of Requirements'!A7</f>
        <v>Revolving Fund</v>
      </c>
      <c r="B8" s="673"/>
      <c r="C8" s="673"/>
      <c r="D8" s="673"/>
      <c r="E8" s="673"/>
      <c r="F8" s="673"/>
      <c r="G8" s="673"/>
      <c r="H8" s="673"/>
      <c r="I8" s="673"/>
      <c r="J8" s="673"/>
      <c r="K8" s="673"/>
      <c r="L8" s="673"/>
      <c r="M8" s="673"/>
      <c r="N8" s="155" t="s">
        <v>93</v>
      </c>
      <c r="P8" s="587" t="s">
        <v>93</v>
      </c>
    </row>
    <row r="9" spans="1:16">
      <c r="N9" s="155" t="s">
        <v>93</v>
      </c>
      <c r="P9" s="587" t="s">
        <v>93</v>
      </c>
    </row>
    <row r="10" spans="1:16">
      <c r="A10" s="21"/>
      <c r="B10" s="21"/>
      <c r="C10" s="21"/>
      <c r="D10" s="21"/>
      <c r="E10" s="21"/>
      <c r="F10" s="21"/>
      <c r="G10" s="21"/>
      <c r="H10" s="21"/>
      <c r="I10" s="21"/>
      <c r="J10" s="21"/>
      <c r="K10" s="21"/>
      <c r="L10" s="21"/>
      <c r="M10" s="21"/>
      <c r="N10" s="155" t="s">
        <v>93</v>
      </c>
      <c r="P10" s="587" t="s">
        <v>93</v>
      </c>
    </row>
    <row r="11" spans="1:16" ht="40.5" customHeight="1">
      <c r="A11" s="724" t="s">
        <v>35</v>
      </c>
      <c r="B11" s="725"/>
      <c r="C11" s="730" t="s">
        <v>102</v>
      </c>
      <c r="D11" s="731"/>
      <c r="E11" s="734" t="s">
        <v>345</v>
      </c>
      <c r="F11" s="735"/>
      <c r="G11" s="735"/>
      <c r="H11" s="736"/>
      <c r="I11" s="720" t="s">
        <v>3</v>
      </c>
      <c r="J11" s="693" t="s">
        <v>355</v>
      </c>
      <c r="K11" s="694"/>
      <c r="L11" s="695"/>
      <c r="M11" s="695"/>
      <c r="N11" s="695"/>
      <c r="O11" s="696"/>
      <c r="P11" s="587" t="s">
        <v>93</v>
      </c>
    </row>
    <row r="12" spans="1:16" ht="15" customHeight="1">
      <c r="A12" s="726"/>
      <c r="B12" s="727"/>
      <c r="C12" s="732" t="s">
        <v>18</v>
      </c>
      <c r="D12" s="732" t="s">
        <v>19</v>
      </c>
      <c r="E12" s="737" t="s">
        <v>347</v>
      </c>
      <c r="F12" s="701" t="s">
        <v>96</v>
      </c>
      <c r="G12" s="699" t="s">
        <v>18</v>
      </c>
      <c r="H12" s="697" t="s">
        <v>19</v>
      </c>
      <c r="I12" s="721"/>
      <c r="J12" s="716" t="s">
        <v>363</v>
      </c>
      <c r="K12" s="717"/>
      <c r="L12" s="701" t="s">
        <v>17</v>
      </c>
      <c r="M12" s="701" t="s">
        <v>96</v>
      </c>
      <c r="N12" s="699" t="s">
        <v>18</v>
      </c>
      <c r="O12" s="697" t="s">
        <v>19</v>
      </c>
      <c r="P12" s="587" t="s">
        <v>93</v>
      </c>
    </row>
    <row r="13" spans="1:16" ht="72" customHeight="1">
      <c r="A13" s="728"/>
      <c r="B13" s="729"/>
      <c r="C13" s="733"/>
      <c r="D13" s="733"/>
      <c r="E13" s="738"/>
      <c r="F13" s="702"/>
      <c r="G13" s="700"/>
      <c r="H13" s="698"/>
      <c r="I13" s="722"/>
      <c r="J13" s="718"/>
      <c r="K13" s="719"/>
      <c r="L13" s="702"/>
      <c r="M13" s="702"/>
      <c r="N13" s="700"/>
      <c r="O13" s="698"/>
      <c r="P13" s="587" t="s">
        <v>93</v>
      </c>
    </row>
    <row r="14" spans="1:16">
      <c r="A14" s="518" t="s">
        <v>86</v>
      </c>
      <c r="B14" s="519"/>
      <c r="C14" s="519">
        <v>32</v>
      </c>
      <c r="D14" s="519">
        <v>32</v>
      </c>
      <c r="E14" s="519">
        <f>H14-D14</f>
        <v>-9</v>
      </c>
      <c r="F14" s="519">
        <f>E14</f>
        <v>-9</v>
      </c>
      <c r="G14" s="519">
        <v>32</v>
      </c>
      <c r="H14" s="519">
        <v>23</v>
      </c>
      <c r="I14" s="519"/>
      <c r="J14" s="520">
        <f>+O14-H14</f>
        <v>0</v>
      </c>
      <c r="K14" s="520"/>
      <c r="L14" s="520"/>
      <c r="M14" s="520">
        <f t="shared" ref="M14:M24" si="0">J14+L14</f>
        <v>0</v>
      </c>
      <c r="N14" s="519">
        <v>23</v>
      </c>
      <c r="O14" s="520">
        <v>23</v>
      </c>
      <c r="P14" s="587" t="s">
        <v>93</v>
      </c>
    </row>
    <row r="15" spans="1:16" ht="12.75" customHeight="1">
      <c r="A15" s="518" t="s">
        <v>87</v>
      </c>
      <c r="B15" s="519"/>
      <c r="C15" s="519">
        <v>14</v>
      </c>
      <c r="D15" s="519">
        <v>14</v>
      </c>
      <c r="E15" s="519">
        <f>H15-D15</f>
        <v>-4</v>
      </c>
      <c r="F15" s="519">
        <f t="shared" ref="F15:F24" si="1">E15</f>
        <v>-4</v>
      </c>
      <c r="G15" s="519">
        <v>14</v>
      </c>
      <c r="H15" s="519">
        <v>10</v>
      </c>
      <c r="I15" s="519"/>
      <c r="J15" s="520">
        <f t="shared" ref="J15:J23" si="2">+O15-H15</f>
        <v>0</v>
      </c>
      <c r="K15" s="520"/>
      <c r="L15" s="520"/>
      <c r="M15" s="520">
        <f t="shared" si="0"/>
        <v>0</v>
      </c>
      <c r="N15" s="519">
        <v>10</v>
      </c>
      <c r="O15" s="520">
        <v>10</v>
      </c>
      <c r="P15" s="587" t="s">
        <v>93</v>
      </c>
    </row>
    <row r="16" spans="1:16" ht="12.75" customHeight="1">
      <c r="A16" s="522" t="s">
        <v>364</v>
      </c>
      <c r="B16" s="523"/>
      <c r="C16" s="519">
        <v>0</v>
      </c>
      <c r="D16" s="519">
        <v>0</v>
      </c>
      <c r="E16" s="519">
        <f>H16-D16</f>
        <v>4</v>
      </c>
      <c r="F16" s="519">
        <f>E16</f>
        <v>4</v>
      </c>
      <c r="G16" s="519">
        <v>0</v>
      </c>
      <c r="H16" s="519">
        <v>4</v>
      </c>
      <c r="I16" s="519"/>
      <c r="J16" s="520"/>
      <c r="K16" s="520"/>
      <c r="L16" s="520"/>
      <c r="M16" s="520"/>
      <c r="N16" s="519">
        <v>4</v>
      </c>
      <c r="O16" s="520">
        <v>4</v>
      </c>
      <c r="P16" s="587" t="s">
        <v>93</v>
      </c>
    </row>
    <row r="17" spans="1:16">
      <c r="A17" s="522" t="s">
        <v>62</v>
      </c>
      <c r="B17" s="523"/>
      <c r="C17" s="521">
        <v>1</v>
      </c>
      <c r="D17" s="521">
        <v>1</v>
      </c>
      <c r="E17" s="519">
        <f>H17-D17</f>
        <v>0</v>
      </c>
      <c r="F17" s="519">
        <f t="shared" si="1"/>
        <v>0</v>
      </c>
      <c r="G17" s="521">
        <v>1</v>
      </c>
      <c r="H17" s="519">
        <v>1</v>
      </c>
      <c r="I17" s="519"/>
      <c r="J17" s="520">
        <f t="shared" si="2"/>
        <v>0</v>
      </c>
      <c r="K17" s="520"/>
      <c r="L17" s="520"/>
      <c r="M17" s="520">
        <f t="shared" si="0"/>
        <v>0</v>
      </c>
      <c r="N17" s="521">
        <v>1</v>
      </c>
      <c r="O17" s="520">
        <v>1</v>
      </c>
      <c r="P17" s="587" t="s">
        <v>93</v>
      </c>
    </row>
    <row r="18" spans="1:16">
      <c r="A18" s="715" t="s">
        <v>63</v>
      </c>
      <c r="B18" s="712"/>
      <c r="C18" s="519">
        <v>6</v>
      </c>
      <c r="D18" s="519">
        <v>6</v>
      </c>
      <c r="E18" s="519">
        <f t="shared" ref="E18:E23" si="3">H18-D18</f>
        <v>-1</v>
      </c>
      <c r="F18" s="519">
        <f t="shared" si="1"/>
        <v>-1</v>
      </c>
      <c r="G18" s="519">
        <v>6</v>
      </c>
      <c r="H18" s="519">
        <v>5</v>
      </c>
      <c r="I18" s="519"/>
      <c r="J18" s="520">
        <f t="shared" si="2"/>
        <v>0</v>
      </c>
      <c r="K18" s="520"/>
      <c r="L18" s="520"/>
      <c r="M18" s="520">
        <f t="shared" si="0"/>
        <v>0</v>
      </c>
      <c r="N18" s="519">
        <v>5</v>
      </c>
      <c r="O18" s="520">
        <v>5</v>
      </c>
      <c r="P18" s="587" t="s">
        <v>93</v>
      </c>
    </row>
    <row r="19" spans="1:16">
      <c r="A19" s="711" t="s">
        <v>372</v>
      </c>
      <c r="B19" s="712"/>
      <c r="C19" s="519">
        <v>48</v>
      </c>
      <c r="D19" s="519">
        <v>48</v>
      </c>
      <c r="E19" s="519">
        <f t="shared" si="3"/>
        <v>-32</v>
      </c>
      <c r="F19" s="519">
        <f t="shared" si="1"/>
        <v>-32</v>
      </c>
      <c r="G19" s="519">
        <v>48</v>
      </c>
      <c r="H19" s="519">
        <v>16</v>
      </c>
      <c r="I19" s="519"/>
      <c r="J19" s="520">
        <f t="shared" si="2"/>
        <v>0</v>
      </c>
      <c r="K19" s="520"/>
      <c r="L19" s="520"/>
      <c r="M19" s="520">
        <f t="shared" si="0"/>
        <v>0</v>
      </c>
      <c r="N19" s="519">
        <v>16</v>
      </c>
      <c r="O19" s="520">
        <v>16</v>
      </c>
      <c r="P19" s="587" t="s">
        <v>93</v>
      </c>
    </row>
    <row r="20" spans="1:16">
      <c r="A20" s="711" t="s">
        <v>24</v>
      </c>
      <c r="B20" s="712"/>
      <c r="C20" s="519">
        <v>6</v>
      </c>
      <c r="D20" s="519">
        <v>6</v>
      </c>
      <c r="E20" s="519">
        <f t="shared" si="3"/>
        <v>-2</v>
      </c>
      <c r="F20" s="519">
        <f t="shared" si="1"/>
        <v>-2</v>
      </c>
      <c r="G20" s="519">
        <v>6</v>
      </c>
      <c r="H20" s="519">
        <v>4</v>
      </c>
      <c r="I20" s="519"/>
      <c r="J20" s="520">
        <f t="shared" si="2"/>
        <v>0</v>
      </c>
      <c r="K20" s="520"/>
      <c r="L20" s="520"/>
      <c r="M20" s="520">
        <f t="shared" si="0"/>
        <v>0</v>
      </c>
      <c r="N20" s="519">
        <v>4</v>
      </c>
      <c r="O20" s="520">
        <v>4</v>
      </c>
      <c r="P20" s="587" t="s">
        <v>93</v>
      </c>
    </row>
    <row r="21" spans="1:16" ht="25.5" customHeight="1">
      <c r="A21" s="709" t="s">
        <v>12</v>
      </c>
      <c r="B21" s="710"/>
      <c r="C21" s="519">
        <v>2</v>
      </c>
      <c r="D21" s="519">
        <v>2</v>
      </c>
      <c r="E21" s="519">
        <f t="shared" si="3"/>
        <v>0</v>
      </c>
      <c r="F21" s="519">
        <f t="shared" si="1"/>
        <v>0</v>
      </c>
      <c r="G21" s="519">
        <v>2</v>
      </c>
      <c r="H21" s="519">
        <v>2</v>
      </c>
      <c r="I21" s="519"/>
      <c r="J21" s="524">
        <v>0</v>
      </c>
      <c r="K21" s="524"/>
      <c r="L21" s="524"/>
      <c r="M21" s="524">
        <v>0</v>
      </c>
      <c r="N21" s="519">
        <v>2</v>
      </c>
      <c r="O21" s="520">
        <v>2</v>
      </c>
      <c r="P21" s="587" t="s">
        <v>93</v>
      </c>
    </row>
    <row r="22" spans="1:16">
      <c r="A22" s="715" t="s">
        <v>11</v>
      </c>
      <c r="B22" s="712"/>
      <c r="C22" s="519">
        <v>79</v>
      </c>
      <c r="D22" s="519">
        <v>79</v>
      </c>
      <c r="E22" s="519">
        <f t="shared" si="3"/>
        <v>-28</v>
      </c>
      <c r="F22" s="519">
        <f t="shared" si="1"/>
        <v>-28</v>
      </c>
      <c r="G22" s="519">
        <v>79</v>
      </c>
      <c r="H22" s="519">
        <v>51</v>
      </c>
      <c r="I22" s="519"/>
      <c r="J22" s="520">
        <f t="shared" si="2"/>
        <v>0</v>
      </c>
      <c r="K22" s="520"/>
      <c r="L22" s="520"/>
      <c r="M22" s="520">
        <f t="shared" si="0"/>
        <v>0</v>
      </c>
      <c r="N22" s="519">
        <v>51</v>
      </c>
      <c r="O22" s="520">
        <v>51</v>
      </c>
      <c r="P22" s="587" t="s">
        <v>93</v>
      </c>
    </row>
    <row r="23" spans="1:16">
      <c r="A23" s="715" t="s">
        <v>65</v>
      </c>
      <c r="B23" s="712"/>
      <c r="C23" s="519">
        <v>8</v>
      </c>
      <c r="D23" s="519">
        <v>8</v>
      </c>
      <c r="E23" s="519">
        <f t="shared" si="3"/>
        <v>-1</v>
      </c>
      <c r="F23" s="519">
        <f t="shared" si="1"/>
        <v>-1</v>
      </c>
      <c r="G23" s="519">
        <v>8</v>
      </c>
      <c r="H23" s="519">
        <v>7</v>
      </c>
      <c r="I23" s="519"/>
      <c r="J23" s="520">
        <f t="shared" si="2"/>
        <v>0</v>
      </c>
      <c r="K23" s="520"/>
      <c r="L23" s="520"/>
      <c r="M23" s="520">
        <f t="shared" si="0"/>
        <v>0</v>
      </c>
      <c r="N23" s="519">
        <v>7</v>
      </c>
      <c r="O23" s="520">
        <v>7</v>
      </c>
      <c r="P23" s="587" t="s">
        <v>93</v>
      </c>
    </row>
    <row r="24" spans="1:16">
      <c r="A24" s="715" t="s">
        <v>64</v>
      </c>
      <c r="B24" s="712"/>
      <c r="C24" s="519"/>
      <c r="D24" s="519"/>
      <c r="E24" s="519"/>
      <c r="F24" s="519">
        <f t="shared" si="1"/>
        <v>0</v>
      </c>
      <c r="G24" s="519"/>
      <c r="H24" s="519"/>
      <c r="I24" s="519"/>
      <c r="J24" s="520"/>
      <c r="K24" s="520"/>
      <c r="L24" s="520"/>
      <c r="M24" s="520">
        <f t="shared" si="0"/>
        <v>0</v>
      </c>
      <c r="N24" s="519"/>
      <c r="O24" s="520"/>
      <c r="P24" s="587" t="s">
        <v>93</v>
      </c>
    </row>
    <row r="25" spans="1:16" ht="15.75" thickBot="1">
      <c r="A25" s="705" t="s">
        <v>29</v>
      </c>
      <c r="B25" s="706"/>
      <c r="C25" s="525">
        <f t="shared" ref="C25:O25" si="4">SUM(C14:C24)</f>
        <v>196</v>
      </c>
      <c r="D25" s="525">
        <f t="shared" si="4"/>
        <v>196</v>
      </c>
      <c r="E25" s="525">
        <f t="shared" si="4"/>
        <v>-73</v>
      </c>
      <c r="F25" s="525">
        <f t="shared" si="4"/>
        <v>-73</v>
      </c>
      <c r="G25" s="525">
        <f t="shared" si="4"/>
        <v>196</v>
      </c>
      <c r="H25" s="525">
        <f t="shared" si="4"/>
        <v>123</v>
      </c>
      <c r="I25" s="525">
        <f t="shared" si="4"/>
        <v>0</v>
      </c>
      <c r="J25" s="526">
        <f t="shared" si="4"/>
        <v>0</v>
      </c>
      <c r="K25" s="526">
        <f t="shared" si="4"/>
        <v>0</v>
      </c>
      <c r="L25" s="526">
        <f t="shared" si="4"/>
        <v>0</v>
      </c>
      <c r="M25" s="526">
        <f t="shared" si="4"/>
        <v>0</v>
      </c>
      <c r="N25" s="525">
        <f t="shared" si="4"/>
        <v>123</v>
      </c>
      <c r="O25" s="527">
        <f t="shared" si="4"/>
        <v>123</v>
      </c>
      <c r="P25" s="587" t="s">
        <v>93</v>
      </c>
    </row>
    <row r="26" spans="1:16">
      <c r="A26" s="707" t="s">
        <v>88</v>
      </c>
      <c r="B26" s="708"/>
      <c r="C26" s="537">
        <v>196</v>
      </c>
      <c r="D26" s="538">
        <v>196</v>
      </c>
      <c r="E26" s="538">
        <v>-73</v>
      </c>
      <c r="F26" s="538">
        <v>-73</v>
      </c>
      <c r="G26" s="537">
        <v>196</v>
      </c>
      <c r="H26" s="539">
        <v>123</v>
      </c>
      <c r="I26" s="540"/>
      <c r="J26" s="538">
        <f>O26-H26</f>
        <v>0</v>
      </c>
      <c r="K26" s="539"/>
      <c r="L26" s="539"/>
      <c r="M26" s="541">
        <f>+O26-H26</f>
        <v>0</v>
      </c>
      <c r="N26" s="537">
        <v>123</v>
      </c>
      <c r="O26" s="542">
        <v>123</v>
      </c>
      <c r="P26" s="587" t="s">
        <v>93</v>
      </c>
    </row>
    <row r="27" spans="1:16" s="22" customFormat="1">
      <c r="A27" s="739" t="s">
        <v>29</v>
      </c>
      <c r="B27" s="740"/>
      <c r="C27" s="529">
        <v>196</v>
      </c>
      <c r="D27" s="530">
        <f>SUM(D26:D26)</f>
        <v>196</v>
      </c>
      <c r="E27" s="530">
        <f>SUM(E26:E26)</f>
        <v>-73</v>
      </c>
      <c r="F27" s="530">
        <f>SUM(F26:F26)</f>
        <v>-73</v>
      </c>
      <c r="G27" s="529">
        <v>196</v>
      </c>
      <c r="H27" s="530">
        <f t="shared" ref="H27:M27" si="5">SUM(H26:H26)</f>
        <v>123</v>
      </c>
      <c r="I27" s="530">
        <f t="shared" si="5"/>
        <v>0</v>
      </c>
      <c r="J27" s="530">
        <f t="shared" si="5"/>
        <v>0</v>
      </c>
      <c r="K27" s="530">
        <f t="shared" si="5"/>
        <v>0</v>
      </c>
      <c r="L27" s="530">
        <f t="shared" si="5"/>
        <v>0</v>
      </c>
      <c r="M27" s="530">
        <f t="shared" si="5"/>
        <v>0</v>
      </c>
      <c r="N27" s="529">
        <v>123</v>
      </c>
      <c r="O27" s="531">
        <f>SUM(O26:O26)</f>
        <v>123</v>
      </c>
      <c r="P27" s="587" t="s">
        <v>93</v>
      </c>
    </row>
    <row r="28" spans="1:16" s="22" customFormat="1">
      <c r="A28" s="713" t="s">
        <v>16</v>
      </c>
      <c r="B28" s="713"/>
      <c r="C28" s="713"/>
      <c r="D28" s="713"/>
      <c r="E28" s="713"/>
      <c r="F28" s="713"/>
      <c r="G28" s="713"/>
      <c r="H28" s="713"/>
      <c r="I28" s="713"/>
      <c r="J28" s="713"/>
      <c r="K28" s="713"/>
      <c r="L28" s="714"/>
      <c r="M28" s="714"/>
      <c r="N28" s="532"/>
      <c r="O28" s="533"/>
      <c r="P28" s="587" t="s">
        <v>93</v>
      </c>
    </row>
    <row r="29" spans="1:16" s="22" customFormat="1" ht="15.75">
      <c r="A29" s="534" t="s">
        <v>351</v>
      </c>
      <c r="B29" s="533"/>
      <c r="C29" s="533"/>
      <c r="D29" s="533"/>
      <c r="E29" s="533"/>
      <c r="F29" s="533"/>
      <c r="G29" s="533"/>
      <c r="H29" s="533"/>
      <c r="I29" s="533"/>
      <c r="J29" s="533"/>
      <c r="K29" s="533"/>
      <c r="L29" s="533"/>
      <c r="M29" s="533"/>
      <c r="N29" s="535"/>
      <c r="O29" s="533"/>
      <c r="P29" s="587" t="s">
        <v>93</v>
      </c>
    </row>
    <row r="30" spans="1:16" ht="15.75">
      <c r="A30" s="723" t="s">
        <v>387</v>
      </c>
      <c r="B30" s="723"/>
      <c r="C30" s="723"/>
      <c r="D30" s="723"/>
      <c r="E30" s="723"/>
      <c r="F30" s="723"/>
      <c r="G30" s="723"/>
      <c r="H30" s="723"/>
      <c r="I30" s="723"/>
      <c r="J30" s="723"/>
      <c r="K30" s="723"/>
      <c r="L30" s="723"/>
      <c r="M30" s="536"/>
      <c r="N30" s="532"/>
      <c r="O30" s="536"/>
      <c r="P30" s="587" t="s">
        <v>93</v>
      </c>
    </row>
    <row r="31" spans="1:16">
      <c r="A31" s="536"/>
      <c r="B31" s="536"/>
      <c r="C31" s="536"/>
      <c r="D31" s="536"/>
      <c r="E31" s="536"/>
      <c r="F31" s="536"/>
      <c r="G31" s="536"/>
      <c r="H31" s="536"/>
      <c r="I31" s="536"/>
      <c r="J31" s="536"/>
      <c r="K31" s="536"/>
      <c r="L31" s="536"/>
      <c r="M31" s="536"/>
      <c r="N31" s="532"/>
      <c r="O31" s="536" t="s">
        <v>81</v>
      </c>
      <c r="P31" s="587" t="s">
        <v>93</v>
      </c>
    </row>
    <row r="32" spans="1:16">
      <c r="A32" s="681" t="s">
        <v>401</v>
      </c>
      <c r="B32" s="682"/>
      <c r="C32" s="682"/>
      <c r="D32" s="682"/>
      <c r="E32" s="682"/>
      <c r="F32" s="682"/>
      <c r="G32" s="682"/>
      <c r="H32" s="682"/>
      <c r="I32" s="682"/>
      <c r="J32" s="682"/>
      <c r="K32" s="682"/>
      <c r="L32" s="682"/>
      <c r="M32" s="682"/>
      <c r="N32" s="682"/>
      <c r="O32" s="682"/>
      <c r="P32" s="587" t="s">
        <v>93</v>
      </c>
    </row>
    <row r="33" spans="1:16">
      <c r="A33" s="682"/>
      <c r="B33" s="682"/>
      <c r="C33" s="682"/>
      <c r="D33" s="682"/>
      <c r="E33" s="682"/>
      <c r="F33" s="682"/>
      <c r="G33" s="682"/>
      <c r="H33" s="682"/>
      <c r="I33" s="682"/>
      <c r="J33" s="682"/>
      <c r="K33" s="682"/>
      <c r="L33" s="682"/>
      <c r="M33" s="682"/>
      <c r="N33" s="682"/>
      <c r="O33" s="682"/>
      <c r="P33" s="587" t="s">
        <v>16</v>
      </c>
    </row>
    <row r="34" spans="1:16">
      <c r="A34" s="536"/>
      <c r="B34" s="536"/>
      <c r="C34" s="536"/>
      <c r="D34" s="536"/>
      <c r="E34" s="536"/>
      <c r="F34" s="536"/>
      <c r="G34" s="536"/>
      <c r="H34" s="536"/>
      <c r="I34" s="536"/>
      <c r="J34" s="536"/>
      <c r="K34" s="536"/>
      <c r="L34" s="536"/>
      <c r="M34" s="536"/>
      <c r="N34" s="532"/>
      <c r="O34" s="536"/>
    </row>
    <row r="35" spans="1:16">
      <c r="A35" s="536"/>
      <c r="B35" s="536"/>
      <c r="C35" s="536"/>
      <c r="D35" s="536"/>
      <c r="E35" s="536"/>
      <c r="F35" s="536"/>
      <c r="G35" s="536"/>
      <c r="H35" s="536"/>
      <c r="I35" s="536"/>
      <c r="J35" s="536"/>
      <c r="K35" s="536"/>
      <c r="L35" s="536"/>
      <c r="M35" s="536"/>
      <c r="N35" s="532"/>
      <c r="O35" s="536"/>
    </row>
    <row r="36" spans="1:16">
      <c r="A36" s="536"/>
      <c r="B36" s="536"/>
      <c r="C36" s="536"/>
      <c r="D36" s="536"/>
      <c r="E36" s="536"/>
      <c r="F36" s="536"/>
      <c r="G36" s="536"/>
      <c r="H36" s="536"/>
      <c r="I36" s="536"/>
      <c r="J36" s="536"/>
      <c r="K36" s="536"/>
      <c r="L36" s="536"/>
      <c r="M36" s="536"/>
      <c r="N36" s="532"/>
      <c r="O36" s="536"/>
    </row>
    <row r="37" spans="1:16">
      <c r="A37" s="536"/>
      <c r="B37" s="536"/>
      <c r="C37" s="536"/>
      <c r="D37" s="536"/>
      <c r="E37" s="536"/>
      <c r="F37" s="536"/>
      <c r="G37" s="536"/>
      <c r="H37" s="536"/>
      <c r="I37" s="536"/>
      <c r="J37" s="536"/>
      <c r="K37" s="536"/>
      <c r="L37" s="536"/>
      <c r="M37" s="536"/>
      <c r="N37" s="532"/>
      <c r="O37" s="536"/>
    </row>
    <row r="38" spans="1:16">
      <c r="A38" s="536"/>
      <c r="B38" s="536"/>
      <c r="C38" s="536"/>
      <c r="D38" s="536"/>
      <c r="E38" s="536"/>
      <c r="F38" s="536"/>
      <c r="G38" s="536"/>
      <c r="H38" s="536"/>
      <c r="I38" s="536"/>
      <c r="J38" s="536"/>
      <c r="K38" s="536"/>
      <c r="L38" s="536"/>
      <c r="M38" s="536"/>
      <c r="N38" s="532"/>
      <c r="O38" s="536"/>
    </row>
    <row r="39" spans="1:16">
      <c r="A39" s="536"/>
      <c r="B39" s="536"/>
      <c r="C39" s="536"/>
      <c r="D39" s="536"/>
      <c r="E39" s="536"/>
      <c r="F39" s="536"/>
      <c r="G39" s="536"/>
      <c r="H39" s="536"/>
      <c r="I39" s="536"/>
      <c r="J39" s="536"/>
      <c r="K39" s="536"/>
      <c r="L39" s="536"/>
      <c r="M39" s="536"/>
      <c r="N39" s="532"/>
      <c r="O39" s="536"/>
    </row>
    <row r="40" spans="1:16">
      <c r="A40" s="536"/>
      <c r="B40" s="536"/>
      <c r="C40" s="536"/>
      <c r="D40" s="536"/>
      <c r="E40" s="536"/>
      <c r="F40" s="536"/>
      <c r="G40" s="536"/>
      <c r="H40" s="536"/>
      <c r="I40" s="536"/>
      <c r="J40" s="536"/>
      <c r="K40" s="536"/>
      <c r="L40" s="536"/>
      <c r="M40" s="536"/>
      <c r="N40" s="532"/>
      <c r="O40" s="536"/>
    </row>
    <row r="41" spans="1:16">
      <c r="A41" s="536"/>
      <c r="B41" s="536"/>
      <c r="C41" s="536"/>
      <c r="D41" s="536"/>
      <c r="E41" s="536"/>
      <c r="F41" s="536"/>
      <c r="G41" s="536"/>
      <c r="H41" s="536"/>
      <c r="I41" s="536"/>
      <c r="J41" s="536"/>
      <c r="K41" s="536"/>
      <c r="L41" s="536"/>
      <c r="M41" s="536"/>
      <c r="N41" s="532"/>
      <c r="O41" s="536"/>
    </row>
    <row r="42" spans="1:16">
      <c r="A42" s="536"/>
      <c r="B42" s="536"/>
      <c r="C42" s="536"/>
      <c r="D42" s="536"/>
      <c r="E42" s="536"/>
      <c r="F42" s="536"/>
      <c r="G42" s="536"/>
      <c r="H42" s="536"/>
      <c r="I42" s="536"/>
      <c r="J42" s="536"/>
      <c r="K42" s="536"/>
      <c r="L42" s="536"/>
      <c r="M42" s="536"/>
      <c r="N42" s="532"/>
      <c r="O42" s="536"/>
    </row>
    <row r="43" spans="1:16">
      <c r="A43" s="536"/>
      <c r="B43" s="536"/>
      <c r="C43" s="536"/>
      <c r="D43" s="536"/>
      <c r="E43" s="536"/>
      <c r="F43" s="536"/>
      <c r="G43" s="536"/>
      <c r="H43" s="536"/>
      <c r="I43" s="536"/>
      <c r="J43" s="536"/>
      <c r="K43" s="536"/>
      <c r="L43" s="536"/>
      <c r="M43" s="536"/>
      <c r="N43" s="532"/>
      <c r="O43" s="536"/>
    </row>
    <row r="44" spans="1:16">
      <c r="A44" s="536"/>
      <c r="B44" s="536"/>
      <c r="C44" s="536"/>
      <c r="D44" s="536"/>
      <c r="E44" s="536"/>
      <c r="F44" s="536"/>
      <c r="G44" s="536"/>
      <c r="H44" s="536"/>
      <c r="I44" s="536"/>
      <c r="J44" s="536"/>
      <c r="K44" s="536"/>
      <c r="L44" s="536"/>
      <c r="M44" s="536"/>
      <c r="N44" s="532"/>
      <c r="O44" s="536"/>
    </row>
    <row r="45" spans="1:16">
      <c r="A45" s="536"/>
      <c r="B45" s="536"/>
      <c r="C45" s="536"/>
      <c r="D45" s="536"/>
      <c r="E45" s="536"/>
      <c r="F45" s="536"/>
      <c r="G45" s="536"/>
      <c r="H45" s="536"/>
      <c r="I45" s="536"/>
      <c r="J45" s="536"/>
      <c r="K45" s="536"/>
      <c r="L45" s="536"/>
      <c r="M45" s="536"/>
      <c r="N45" s="532"/>
      <c r="O45" s="536"/>
    </row>
    <row r="46" spans="1:16">
      <c r="A46" s="536"/>
      <c r="B46" s="536"/>
      <c r="C46" s="536"/>
      <c r="D46" s="536"/>
      <c r="E46" s="536"/>
      <c r="F46" s="536"/>
      <c r="G46" s="536"/>
      <c r="H46" s="536"/>
      <c r="I46" s="536"/>
      <c r="J46" s="536"/>
      <c r="K46" s="536"/>
      <c r="L46" s="536"/>
      <c r="M46" s="536"/>
      <c r="N46" s="532"/>
      <c r="O46" s="536"/>
    </row>
    <row r="47" spans="1:16">
      <c r="A47" s="536"/>
      <c r="B47" s="536"/>
      <c r="C47" s="536"/>
      <c r="D47" s="536"/>
      <c r="E47" s="536"/>
      <c r="F47" s="536"/>
      <c r="G47" s="536"/>
      <c r="H47" s="536"/>
      <c r="I47" s="536"/>
      <c r="J47" s="536"/>
      <c r="K47" s="536"/>
      <c r="L47" s="536"/>
      <c r="M47" s="536"/>
      <c r="N47" s="532"/>
      <c r="O47" s="536"/>
    </row>
  </sheetData>
  <mergeCells count="34">
    <mergeCell ref="A11:B13"/>
    <mergeCell ref="C11:D11"/>
    <mergeCell ref="C12:C13"/>
    <mergeCell ref="A19:B19"/>
    <mergeCell ref="D12:D13"/>
    <mergeCell ref="A18:B18"/>
    <mergeCell ref="A25:B25"/>
    <mergeCell ref="A26:B26"/>
    <mergeCell ref="A21:B21"/>
    <mergeCell ref="A20:B20"/>
    <mergeCell ref="A32:O33"/>
    <mergeCell ref="A28:M28"/>
    <mergeCell ref="A24:B24"/>
    <mergeCell ref="A22:B22"/>
    <mergeCell ref="A23:B23"/>
    <mergeCell ref="A30:L30"/>
    <mergeCell ref="A27:B27"/>
    <mergeCell ref="A1:M1"/>
    <mergeCell ref="A5:M5"/>
    <mergeCell ref="A7:M7"/>
    <mergeCell ref="A8:M8"/>
    <mergeCell ref="A6:M6"/>
    <mergeCell ref="J11:O11"/>
    <mergeCell ref="O12:O13"/>
    <mergeCell ref="N12:N13"/>
    <mergeCell ref="M12:M13"/>
    <mergeCell ref="H12:H13"/>
    <mergeCell ref="L12:L13"/>
    <mergeCell ref="J12:K13"/>
    <mergeCell ref="I11:I13"/>
    <mergeCell ref="E11:H11"/>
    <mergeCell ref="E12:E13"/>
    <mergeCell ref="F12:F13"/>
    <mergeCell ref="G12:G13"/>
  </mergeCells>
  <phoneticPr fontId="0" type="noConversion"/>
  <printOptions horizontalCentered="1"/>
  <pageMargins left="0.75" right="0.75" top="0.75" bottom="1" header="0.5" footer="0.5"/>
  <pageSetup scale="72" orientation="landscape" r:id="rId1"/>
  <headerFooter alignWithMargins="0">
    <oddFooter>&amp;C&amp;"Times New Roman,Regular"Exhibit I - Detail of Permanent Positions by Category</oddFooter>
  </headerFooter>
</worksheet>
</file>

<file path=xl/worksheets/sheet7.xml><?xml version="1.0" encoding="utf-8"?>
<worksheet xmlns="http://schemas.openxmlformats.org/spreadsheetml/2006/main" xmlns:r="http://schemas.openxmlformats.org/officeDocument/2006/relationships">
  <sheetPr codeName="Sheet16" enableFormatConditionsCalculation="0">
    <tabColor indexed="11"/>
  </sheetPr>
  <dimension ref="A1:K35"/>
  <sheetViews>
    <sheetView showGridLines="0" showOutlineSymbols="0" view="pageBreakPreview" topLeftCell="B1" zoomScale="85" zoomScaleNormal="70" zoomScaleSheetLayoutView="85" zoomScalePageLayoutView="50" workbookViewId="0">
      <selection activeCell="K1" sqref="K1"/>
    </sheetView>
  </sheetViews>
  <sheetFormatPr defaultColWidth="9.6640625" defaultRowHeight="15.75"/>
  <cols>
    <col min="1" max="1" width="3.88671875" style="11" hidden="1" customWidth="1"/>
    <col min="2" max="2" width="57" style="11" customWidth="1"/>
    <col min="3" max="3" width="8.33203125" style="11" customWidth="1"/>
    <col min="4" max="6" width="9.77734375" style="11" customWidth="1"/>
    <col min="7" max="7" width="8.77734375" style="11" customWidth="1"/>
    <col min="8" max="8" width="9.77734375" style="11" customWidth="1"/>
    <col min="9" max="9" width="9.21875" style="11" customWidth="1"/>
    <col min="10" max="10" width="12" style="11" bestFit="1" customWidth="1"/>
    <col min="11" max="11" width="14.44140625" style="589" customWidth="1"/>
    <col min="12" max="12" width="9.6640625" style="11" customWidth="1"/>
    <col min="13" max="13" width="10.88671875" style="11" bestFit="1" customWidth="1"/>
    <col min="14" max="16384" width="9.6640625" style="11"/>
  </cols>
  <sheetData>
    <row r="1" spans="1:11" ht="25.5">
      <c r="A1" s="29" t="s">
        <v>66</v>
      </c>
      <c r="B1" s="741" t="s">
        <v>70</v>
      </c>
      <c r="C1" s="670"/>
      <c r="D1" s="670"/>
      <c r="E1" s="670"/>
      <c r="F1" s="670"/>
      <c r="G1" s="670"/>
      <c r="H1" s="670"/>
      <c r="I1" s="670"/>
      <c r="J1" s="670"/>
      <c r="K1" s="589" t="s">
        <v>93</v>
      </c>
    </row>
    <row r="2" spans="1:11" ht="18" customHeight="1">
      <c r="A2" s="29"/>
      <c r="B2" s="176"/>
      <c r="C2" s="163"/>
      <c r="D2" s="163"/>
      <c r="E2" s="163"/>
      <c r="F2" s="163"/>
      <c r="G2" s="163"/>
      <c r="H2" s="163"/>
      <c r="I2" s="163"/>
      <c r="J2" s="163"/>
      <c r="K2" s="589" t="s">
        <v>93</v>
      </c>
    </row>
    <row r="3" spans="1:11" ht="18" customHeight="1">
      <c r="A3" s="29"/>
      <c r="B3" s="176"/>
      <c r="C3" s="177"/>
      <c r="D3" s="177"/>
      <c r="E3" s="177"/>
      <c r="F3" s="177"/>
      <c r="G3" s="177"/>
      <c r="H3" s="177"/>
      <c r="I3" s="177"/>
      <c r="J3" s="177"/>
      <c r="K3" s="589" t="s">
        <v>93</v>
      </c>
    </row>
    <row r="4" spans="1:11" ht="25.5">
      <c r="A4" s="29"/>
      <c r="B4" s="755" t="s">
        <v>91</v>
      </c>
      <c r="C4" s="652"/>
      <c r="D4" s="652"/>
      <c r="E4" s="652"/>
      <c r="F4" s="652"/>
      <c r="G4" s="652"/>
      <c r="H4" s="652"/>
      <c r="I4" s="652"/>
      <c r="J4" s="652"/>
      <c r="K4" s="589" t="s">
        <v>93</v>
      </c>
    </row>
    <row r="5" spans="1:11" ht="26.25">
      <c r="A5" s="29"/>
      <c r="B5" s="742" t="s">
        <v>13</v>
      </c>
      <c r="C5" s="743"/>
      <c r="D5" s="743"/>
      <c r="E5" s="743"/>
      <c r="F5" s="743"/>
      <c r="G5" s="743"/>
      <c r="H5" s="743"/>
      <c r="I5" s="743"/>
      <c r="J5" s="743"/>
      <c r="K5" s="589" t="s">
        <v>93</v>
      </c>
    </row>
    <row r="6" spans="1:11" ht="26.25">
      <c r="A6" s="12" t="s">
        <v>91</v>
      </c>
      <c r="B6" s="742" t="str">
        <f>+'B. Summary of Requirements'!A6</f>
        <v>Justice Prisoner and Alien Transportation System</v>
      </c>
      <c r="C6" s="673"/>
      <c r="D6" s="673"/>
      <c r="E6" s="673"/>
      <c r="F6" s="673"/>
      <c r="G6" s="673"/>
      <c r="H6" s="673"/>
      <c r="I6" s="673"/>
      <c r="J6" s="673"/>
      <c r="K6" s="589" t="s">
        <v>93</v>
      </c>
    </row>
    <row r="7" spans="1:11" ht="26.25">
      <c r="A7" s="14" t="e">
        <v>#REF!</v>
      </c>
      <c r="B7" s="742" t="str">
        <f>+'B. Summary of Requirements'!A7</f>
        <v>Revolving Fund</v>
      </c>
      <c r="C7" s="652"/>
      <c r="D7" s="652"/>
      <c r="E7" s="652"/>
      <c r="F7" s="652"/>
      <c r="G7" s="652"/>
      <c r="H7" s="652"/>
      <c r="I7" s="652"/>
      <c r="J7" s="652"/>
      <c r="K7" s="589" t="s">
        <v>93</v>
      </c>
    </row>
    <row r="8" spans="1:11" ht="16.5" customHeight="1">
      <c r="A8" s="15"/>
      <c r="B8" s="25"/>
      <c r="C8" s="25"/>
      <c r="D8" s="25"/>
      <c r="E8" s="25"/>
      <c r="F8" s="25"/>
      <c r="G8" s="25"/>
      <c r="H8" s="25"/>
      <c r="I8" s="25"/>
      <c r="J8" s="25"/>
      <c r="K8" s="589" t="s">
        <v>93</v>
      </c>
    </row>
    <row r="9" spans="1:11">
      <c r="A9" s="23"/>
      <c r="B9" s="23" t="s">
        <v>81</v>
      </c>
      <c r="C9" s="23"/>
      <c r="D9" s="23"/>
      <c r="E9" s="23"/>
      <c r="F9" s="23"/>
      <c r="G9" s="23"/>
      <c r="H9" s="23"/>
      <c r="I9" s="23"/>
      <c r="J9" s="23"/>
      <c r="K9" s="589" t="s">
        <v>93</v>
      </c>
    </row>
    <row r="10" spans="1:11" ht="15.75" customHeight="1">
      <c r="A10" s="81"/>
      <c r="B10" s="752" t="s">
        <v>36</v>
      </c>
      <c r="C10" s="744" t="s">
        <v>365</v>
      </c>
      <c r="D10" s="745"/>
      <c r="E10" s="744" t="s">
        <v>366</v>
      </c>
      <c r="F10" s="745"/>
      <c r="G10" s="748" t="s">
        <v>367</v>
      </c>
      <c r="H10" s="749"/>
      <c r="I10" s="744" t="s">
        <v>27</v>
      </c>
      <c r="J10" s="745"/>
      <c r="K10" s="589" t="s">
        <v>93</v>
      </c>
    </row>
    <row r="11" spans="1:11">
      <c r="A11" s="79"/>
      <c r="B11" s="753"/>
      <c r="C11" s="746"/>
      <c r="D11" s="747"/>
      <c r="E11" s="746"/>
      <c r="F11" s="747"/>
      <c r="G11" s="750"/>
      <c r="H11" s="751"/>
      <c r="I11" s="746"/>
      <c r="J11" s="747"/>
      <c r="K11" s="589" t="s">
        <v>93</v>
      </c>
    </row>
    <row r="12" spans="1:11" ht="16.5" thickBot="1">
      <c r="A12" s="82"/>
      <c r="B12" s="754"/>
      <c r="C12" s="84" t="s">
        <v>80</v>
      </c>
      <c r="D12" s="83" t="s">
        <v>82</v>
      </c>
      <c r="E12" s="84" t="s">
        <v>80</v>
      </c>
      <c r="F12" s="83" t="s">
        <v>82</v>
      </c>
      <c r="G12" s="414" t="s">
        <v>80</v>
      </c>
      <c r="H12" s="415" t="s">
        <v>82</v>
      </c>
      <c r="I12" s="84" t="s">
        <v>80</v>
      </c>
      <c r="J12" s="85" t="s">
        <v>82</v>
      </c>
      <c r="K12" s="589" t="s">
        <v>93</v>
      </c>
    </row>
    <row r="13" spans="1:11">
      <c r="A13" s="79"/>
      <c r="B13" s="489" t="s">
        <v>374</v>
      </c>
      <c r="C13" s="180">
        <v>1</v>
      </c>
      <c r="D13" s="149"/>
      <c r="E13" s="180">
        <v>1</v>
      </c>
      <c r="F13" s="416"/>
      <c r="G13" s="180">
        <v>1</v>
      </c>
      <c r="H13" s="416"/>
      <c r="I13" s="148">
        <f>G13-E13</f>
        <v>0</v>
      </c>
      <c r="J13" s="150"/>
      <c r="K13" s="589" t="s">
        <v>93</v>
      </c>
    </row>
    <row r="14" spans="1:11">
      <c r="A14" s="79"/>
      <c r="B14" s="490" t="s">
        <v>375</v>
      </c>
      <c r="C14" s="180">
        <v>6</v>
      </c>
      <c r="D14" s="149"/>
      <c r="E14" s="180">
        <v>6</v>
      </c>
      <c r="F14" s="416"/>
      <c r="G14" s="180">
        <v>6</v>
      </c>
      <c r="H14" s="416"/>
      <c r="I14" s="148">
        <f>G14-E14</f>
        <v>0</v>
      </c>
      <c r="J14" s="150"/>
      <c r="K14" s="589" t="s">
        <v>93</v>
      </c>
    </row>
    <row r="15" spans="1:11">
      <c r="A15" s="79"/>
      <c r="B15" s="490" t="s">
        <v>376</v>
      </c>
      <c r="C15" s="180">
        <v>15</v>
      </c>
      <c r="D15" s="149"/>
      <c r="E15" s="180">
        <f>15-2-2</f>
        <v>11</v>
      </c>
      <c r="F15" s="416"/>
      <c r="G15" s="180">
        <v>11</v>
      </c>
      <c r="H15" s="416"/>
      <c r="I15" s="148">
        <f>+G15-C15</f>
        <v>-4</v>
      </c>
      <c r="J15" s="150"/>
      <c r="K15" s="589" t="s">
        <v>93</v>
      </c>
    </row>
    <row r="16" spans="1:11">
      <c r="A16" s="79"/>
      <c r="B16" s="490" t="s">
        <v>377</v>
      </c>
      <c r="C16" s="180">
        <v>69</v>
      </c>
      <c r="D16" s="149"/>
      <c r="E16" s="180">
        <f>14+4+24</f>
        <v>42</v>
      </c>
      <c r="F16" s="416"/>
      <c r="G16" s="180">
        <v>42</v>
      </c>
      <c r="H16" s="416"/>
      <c r="I16" s="148">
        <f t="shared" ref="I16:I24" si="0">+G16-C16</f>
        <v>-27</v>
      </c>
      <c r="J16" s="150"/>
      <c r="K16" s="589" t="s">
        <v>93</v>
      </c>
    </row>
    <row r="17" spans="1:11">
      <c r="A17" s="79"/>
      <c r="B17" s="490" t="s">
        <v>378</v>
      </c>
      <c r="C17" s="180">
        <v>25</v>
      </c>
      <c r="D17" s="149"/>
      <c r="E17" s="180">
        <f>14+1+3</f>
        <v>18</v>
      </c>
      <c r="F17" s="416"/>
      <c r="G17" s="180">
        <v>18</v>
      </c>
      <c r="H17" s="416"/>
      <c r="I17" s="148">
        <f t="shared" si="0"/>
        <v>-7</v>
      </c>
      <c r="J17" s="150"/>
      <c r="K17" s="589" t="s">
        <v>93</v>
      </c>
    </row>
    <row r="18" spans="1:11">
      <c r="A18" s="79"/>
      <c r="B18" s="490" t="s">
        <v>379</v>
      </c>
      <c r="C18" s="180">
        <v>12</v>
      </c>
      <c r="D18" s="149"/>
      <c r="E18" s="180">
        <f>7+1+6</f>
        <v>14</v>
      </c>
      <c r="F18" s="416"/>
      <c r="G18" s="180">
        <v>14</v>
      </c>
      <c r="H18" s="416"/>
      <c r="I18" s="148">
        <f t="shared" si="0"/>
        <v>2</v>
      </c>
      <c r="J18" s="150"/>
      <c r="K18" s="589" t="s">
        <v>93</v>
      </c>
    </row>
    <row r="19" spans="1:11">
      <c r="A19" s="79"/>
      <c r="B19" s="490" t="s">
        <v>380</v>
      </c>
      <c r="C19" s="429">
        <v>2</v>
      </c>
      <c r="D19" s="149"/>
      <c r="E19" s="180">
        <v>1</v>
      </c>
      <c r="F19" s="416"/>
      <c r="G19" s="180">
        <v>1</v>
      </c>
      <c r="H19" s="416"/>
      <c r="I19" s="148">
        <f t="shared" si="0"/>
        <v>-1</v>
      </c>
      <c r="J19" s="150"/>
      <c r="K19" s="589" t="s">
        <v>93</v>
      </c>
    </row>
    <row r="20" spans="1:11">
      <c r="A20" s="79"/>
      <c r="B20" s="490" t="s">
        <v>381</v>
      </c>
      <c r="C20" s="180">
        <v>29</v>
      </c>
      <c r="D20" s="149"/>
      <c r="E20" s="180">
        <f>4+6+1</f>
        <v>11</v>
      </c>
      <c r="F20" s="416"/>
      <c r="G20" s="180">
        <v>11</v>
      </c>
      <c r="H20" s="416"/>
      <c r="I20" s="148">
        <f t="shared" si="0"/>
        <v>-18</v>
      </c>
      <c r="J20" s="150"/>
      <c r="K20" s="589" t="s">
        <v>93</v>
      </c>
    </row>
    <row r="21" spans="1:11">
      <c r="A21" s="79"/>
      <c r="B21" s="490" t="s">
        <v>382</v>
      </c>
      <c r="C21" s="180">
        <v>8</v>
      </c>
      <c r="D21" s="149"/>
      <c r="E21" s="180">
        <f>1+1+5</f>
        <v>7</v>
      </c>
      <c r="F21" s="416"/>
      <c r="G21" s="180">
        <v>7</v>
      </c>
      <c r="H21" s="416"/>
      <c r="I21" s="148">
        <f t="shared" si="0"/>
        <v>-1</v>
      </c>
      <c r="J21" s="150"/>
      <c r="K21" s="589" t="s">
        <v>93</v>
      </c>
    </row>
    <row r="22" spans="1:11">
      <c r="A22" s="79"/>
      <c r="B22" s="490" t="s">
        <v>383</v>
      </c>
      <c r="C22" s="180">
        <v>17</v>
      </c>
      <c r="D22" s="149"/>
      <c r="E22" s="180">
        <f>5+6</f>
        <v>11</v>
      </c>
      <c r="F22" s="416"/>
      <c r="G22" s="180">
        <v>11</v>
      </c>
      <c r="H22" s="416"/>
      <c r="I22" s="148">
        <f t="shared" si="0"/>
        <v>-6</v>
      </c>
      <c r="J22" s="150"/>
      <c r="K22" s="589" t="s">
        <v>93</v>
      </c>
    </row>
    <row r="23" spans="1:11">
      <c r="A23" s="79"/>
      <c r="B23" s="490" t="s">
        <v>384</v>
      </c>
      <c r="C23" s="429">
        <v>11</v>
      </c>
      <c r="D23" s="149"/>
      <c r="E23" s="180">
        <v>0</v>
      </c>
      <c r="F23" s="416"/>
      <c r="G23" s="180">
        <v>0</v>
      </c>
      <c r="H23" s="416"/>
      <c r="I23" s="148">
        <f t="shared" si="0"/>
        <v>-11</v>
      </c>
      <c r="J23" s="150"/>
      <c r="K23" s="589" t="s">
        <v>93</v>
      </c>
    </row>
    <row r="24" spans="1:11">
      <c r="A24" s="79"/>
      <c r="B24" s="490" t="s">
        <v>385</v>
      </c>
      <c r="C24" s="180">
        <v>1</v>
      </c>
      <c r="D24" s="149"/>
      <c r="E24" s="180">
        <v>1</v>
      </c>
      <c r="F24" s="416"/>
      <c r="G24" s="180">
        <v>1</v>
      </c>
      <c r="H24" s="416"/>
      <c r="I24" s="148">
        <f t="shared" si="0"/>
        <v>0</v>
      </c>
      <c r="J24" s="543"/>
      <c r="K24" s="589" t="s">
        <v>93</v>
      </c>
    </row>
    <row r="25" spans="1:11">
      <c r="A25" s="79"/>
      <c r="B25" s="91" t="s">
        <v>54</v>
      </c>
      <c r="C25" s="151">
        <f>SUM(C13:C24)</f>
        <v>196</v>
      </c>
      <c r="D25" s="152"/>
      <c r="E25" s="151">
        <f>SUM(E13:E24)</f>
        <v>123</v>
      </c>
      <c r="F25" s="152"/>
      <c r="G25" s="151">
        <f>SUM(G13:G24)</f>
        <v>123</v>
      </c>
      <c r="H25" s="152"/>
      <c r="I25" s="579">
        <f>SUM(I13:I24)</f>
        <v>-73</v>
      </c>
      <c r="J25" s="544"/>
      <c r="K25" s="589" t="s">
        <v>93</v>
      </c>
    </row>
    <row r="26" spans="1:11">
      <c r="A26" s="79"/>
      <c r="B26" s="92" t="s">
        <v>6</v>
      </c>
      <c r="C26" s="86"/>
      <c r="D26" s="417">
        <v>161129</v>
      </c>
      <c r="E26" s="134"/>
      <c r="F26" s="417">
        <v>163385</v>
      </c>
      <c r="G26" s="134"/>
      <c r="H26" s="417">
        <v>167143</v>
      </c>
      <c r="I26" s="545" t="s">
        <v>81</v>
      </c>
      <c r="J26" s="577">
        <f>+H26-F26</f>
        <v>3758</v>
      </c>
      <c r="K26" s="589" t="s">
        <v>93</v>
      </c>
    </row>
    <row r="27" spans="1:11">
      <c r="A27" s="79"/>
      <c r="B27" s="92" t="s">
        <v>55</v>
      </c>
      <c r="C27" s="87"/>
      <c r="D27" s="417">
        <v>80598</v>
      </c>
      <c r="E27" s="134"/>
      <c r="F27" s="417">
        <v>81726</v>
      </c>
      <c r="G27" s="134"/>
      <c r="H27" s="417">
        <v>83606</v>
      </c>
      <c r="I27" s="545"/>
      <c r="J27" s="577">
        <f>+H27-F27</f>
        <v>1880</v>
      </c>
      <c r="K27" s="589" t="s">
        <v>93</v>
      </c>
    </row>
    <row r="28" spans="1:11">
      <c r="A28" s="80"/>
      <c r="B28" s="478" t="s">
        <v>56</v>
      </c>
      <c r="C28" s="479"/>
      <c r="D28" s="480">
        <f>SUM((15*C14)+(14*C15)+(13*C16)+(12*C17)+(11*C18)+(10*C19)+(9*C20)+(8*C21)+(7*C22)+(6*C23)+(5*C24))/195</f>
        <v>11.097435897435897</v>
      </c>
      <c r="E28" s="481"/>
      <c r="F28" s="480">
        <v>11</v>
      </c>
      <c r="G28" s="481" t="s">
        <v>81</v>
      </c>
      <c r="H28" s="480">
        <v>11</v>
      </c>
      <c r="I28" s="546"/>
      <c r="J28" s="578">
        <v>0</v>
      </c>
      <c r="K28" s="589" t="s">
        <v>93</v>
      </c>
    </row>
    <row r="29" spans="1:11">
      <c r="K29" s="589" t="s">
        <v>93</v>
      </c>
    </row>
    <row r="30" spans="1:11">
      <c r="B30" s="1" t="s">
        <v>352</v>
      </c>
      <c r="K30" s="589" t="s">
        <v>93</v>
      </c>
    </row>
    <row r="31" spans="1:11">
      <c r="B31" s="584" t="s">
        <v>391</v>
      </c>
      <c r="C31" s="584"/>
      <c r="D31" s="584"/>
      <c r="E31" s="584"/>
      <c r="F31" s="584"/>
      <c r="G31" s="584"/>
      <c r="H31" s="584"/>
      <c r="I31" s="584"/>
      <c r="J31" s="584"/>
      <c r="K31" s="589" t="s">
        <v>93</v>
      </c>
    </row>
    <row r="32" spans="1:11">
      <c r="B32" s="11" t="s">
        <v>387</v>
      </c>
      <c r="K32" s="589" t="s">
        <v>93</v>
      </c>
    </row>
    <row r="33" spans="2:11">
      <c r="K33" s="589" t="s">
        <v>93</v>
      </c>
    </row>
    <row r="34" spans="2:11">
      <c r="B34" s="681" t="s">
        <v>401</v>
      </c>
      <c r="C34" s="682"/>
      <c r="D34" s="682"/>
      <c r="E34" s="682"/>
      <c r="F34" s="682"/>
      <c r="G34" s="682"/>
      <c r="H34" s="682"/>
      <c r="I34" s="682"/>
      <c r="J34" s="682"/>
      <c r="K34" s="589" t="s">
        <v>93</v>
      </c>
    </row>
    <row r="35" spans="2:11">
      <c r="B35" s="682"/>
      <c r="C35" s="682"/>
      <c r="D35" s="682"/>
      <c r="E35" s="682"/>
      <c r="F35" s="682"/>
      <c r="G35" s="682"/>
      <c r="H35" s="682"/>
      <c r="I35" s="682"/>
      <c r="J35" s="682"/>
      <c r="K35" s="589" t="s">
        <v>16</v>
      </c>
    </row>
  </sheetData>
  <mergeCells count="11">
    <mergeCell ref="B34:J35"/>
    <mergeCell ref="B1:J1"/>
    <mergeCell ref="B5:J5"/>
    <mergeCell ref="C10:D11"/>
    <mergeCell ref="E10:F11"/>
    <mergeCell ref="G10:H11"/>
    <mergeCell ref="I10:J11"/>
    <mergeCell ref="B10:B12"/>
    <mergeCell ref="B7:J7"/>
    <mergeCell ref="B6:J6"/>
    <mergeCell ref="B4:J4"/>
  </mergeCells>
  <phoneticPr fontId="0" type="noConversion"/>
  <printOptions horizontalCentered="1"/>
  <pageMargins left="0.5" right="0.5" top="0.75" bottom="0.55000000000000004" header="0" footer="0"/>
  <pageSetup scale="67" orientation="landscape" r:id="rId1"/>
  <headerFooter alignWithMargins="0">
    <oddFooter>&amp;C&amp;"Times New Roman,Regular"Exhibit K - Summary of Requirements by Grade</oddFooter>
  </headerFooter>
</worksheet>
</file>

<file path=xl/worksheets/sheet8.xml><?xml version="1.0" encoding="utf-8"?>
<worksheet xmlns="http://schemas.openxmlformats.org/spreadsheetml/2006/main" xmlns:r="http://schemas.openxmlformats.org/officeDocument/2006/relationships">
  <sheetPr codeName="Sheet17" enableFormatConditionsCalculation="0">
    <tabColor indexed="11"/>
    <pageSetUpPr fitToPage="1"/>
  </sheetPr>
  <dimension ref="A1:T81"/>
  <sheetViews>
    <sheetView view="pageBreakPreview" zoomScale="70" zoomScaleNormal="75" zoomScaleSheetLayoutView="70" zoomScalePageLayoutView="50" workbookViewId="0">
      <selection activeCell="R22" sqref="R22"/>
    </sheetView>
  </sheetViews>
  <sheetFormatPr defaultRowHeight="15.75"/>
  <cols>
    <col min="1" max="1" width="1.88671875" style="3" customWidth="1"/>
    <col min="2" max="2" width="52.33203125" style="3" customWidth="1"/>
    <col min="3" max="3" width="3.88671875" style="3" customWidth="1"/>
    <col min="4" max="4" width="2.44140625" style="3" customWidth="1"/>
    <col min="5" max="5" width="8.88671875" style="3" customWidth="1"/>
    <col min="6" max="6" width="10.109375" style="3" customWidth="1"/>
    <col min="7" max="7" width="8.88671875" style="3" customWidth="1"/>
    <col min="8" max="8" width="10.6640625" style="3" customWidth="1"/>
    <col min="9" max="9" width="8.88671875" style="3" customWidth="1"/>
    <col min="10" max="10" width="12" style="3" customWidth="1"/>
    <col min="11" max="11" width="8.88671875" style="3" customWidth="1"/>
    <col min="12" max="12" width="9.5546875" style="3" customWidth="1"/>
    <col min="13" max="15" width="0" style="3" hidden="1" customWidth="1"/>
    <col min="16" max="16" width="9.33203125" style="587" customWidth="1"/>
    <col min="17" max="17" width="3.5546875" customWidth="1"/>
    <col min="18" max="18" width="11.109375" style="3" bestFit="1" customWidth="1"/>
    <col min="19" max="19" width="10.21875" style="3" customWidth="1"/>
    <col min="20" max="20" width="10.21875" style="3" bestFit="1" customWidth="1"/>
    <col min="21" max="26" width="8.88671875" style="3" customWidth="1"/>
    <col min="27" max="27" width="9.6640625" style="3" customWidth="1"/>
    <col min="28" max="16384" width="8.88671875" style="3"/>
  </cols>
  <sheetData>
    <row r="1" spans="1:20" ht="27" customHeight="1">
      <c r="A1" s="607" t="s">
        <v>69</v>
      </c>
      <c r="B1" s="703"/>
      <c r="C1" s="703"/>
      <c r="D1" s="703"/>
      <c r="E1" s="703"/>
      <c r="F1" s="703"/>
      <c r="G1" s="703"/>
      <c r="H1" s="703"/>
      <c r="I1" s="703"/>
      <c r="J1" s="703"/>
      <c r="K1" s="703"/>
      <c r="L1" s="703"/>
      <c r="P1" s="587" t="s">
        <v>93</v>
      </c>
    </row>
    <row r="2" spans="1:20" ht="19.149999999999999" customHeight="1">
      <c r="A2" s="783"/>
      <c r="B2" s="703"/>
      <c r="C2" s="703"/>
      <c r="D2" s="703"/>
      <c r="E2" s="703"/>
      <c r="F2" s="703"/>
      <c r="G2" s="703"/>
      <c r="H2" s="703"/>
      <c r="I2" s="703"/>
      <c r="J2" s="703"/>
      <c r="K2" s="703"/>
      <c r="L2" s="703"/>
      <c r="P2" s="587" t="s">
        <v>93</v>
      </c>
    </row>
    <row r="3" spans="1:20" ht="25.5">
      <c r="A3" s="784" t="s">
        <v>60</v>
      </c>
      <c r="B3" s="703"/>
      <c r="C3" s="703"/>
      <c r="D3" s="703"/>
      <c r="E3" s="703"/>
      <c r="F3" s="703"/>
      <c r="G3" s="703"/>
      <c r="H3" s="703"/>
      <c r="I3" s="703"/>
      <c r="J3" s="703"/>
      <c r="K3" s="703"/>
      <c r="L3" s="703"/>
      <c r="P3" s="587" t="s">
        <v>93</v>
      </c>
    </row>
    <row r="4" spans="1:20" ht="26.25">
      <c r="A4" s="785" t="s">
        <v>13</v>
      </c>
      <c r="B4" s="786"/>
      <c r="C4" s="786"/>
      <c r="D4" s="786"/>
      <c r="E4" s="786"/>
      <c r="F4" s="786"/>
      <c r="G4" s="786"/>
      <c r="H4" s="786"/>
      <c r="I4" s="786"/>
      <c r="J4" s="786"/>
      <c r="K4" s="786"/>
      <c r="L4" s="786"/>
      <c r="P4" s="587" t="s">
        <v>93</v>
      </c>
      <c r="Q4" s="3"/>
      <c r="R4" s="154"/>
      <c r="S4" s="154"/>
      <c r="T4" s="154"/>
    </row>
    <row r="5" spans="1:20" ht="26.25">
      <c r="A5" s="785" t="str">
        <f>+'B. Summary of Requirements'!A6</f>
        <v>Justice Prisoner and Alien Transportation System</v>
      </c>
      <c r="B5" s="703"/>
      <c r="C5" s="703"/>
      <c r="D5" s="703"/>
      <c r="E5" s="703"/>
      <c r="F5" s="703"/>
      <c r="G5" s="703"/>
      <c r="H5" s="703"/>
      <c r="I5" s="703"/>
      <c r="J5" s="703"/>
      <c r="K5" s="703"/>
      <c r="L5" s="703"/>
      <c r="P5" s="587" t="s">
        <v>93</v>
      </c>
      <c r="R5" s="154"/>
      <c r="S5" s="154"/>
      <c r="T5" s="154"/>
    </row>
    <row r="6" spans="1:20" ht="26.25">
      <c r="A6" s="785" t="str">
        <f>+'B. Summary of Requirements'!A7</f>
        <v>Revolving Fund</v>
      </c>
      <c r="B6" s="703"/>
      <c r="C6" s="703"/>
      <c r="D6" s="703"/>
      <c r="E6" s="703"/>
      <c r="F6" s="703"/>
      <c r="G6" s="703"/>
      <c r="H6" s="703"/>
      <c r="I6" s="703"/>
      <c r="J6" s="703"/>
      <c r="K6" s="703"/>
      <c r="L6" s="703"/>
      <c r="P6" s="587" t="s">
        <v>93</v>
      </c>
      <c r="R6" s="154"/>
      <c r="S6" s="154"/>
      <c r="T6" s="154"/>
    </row>
    <row r="7" spans="1:20" ht="26.25">
      <c r="A7" s="785" t="s">
        <v>72</v>
      </c>
      <c r="B7" s="703"/>
      <c r="C7" s="703"/>
      <c r="D7" s="703"/>
      <c r="E7" s="703"/>
      <c r="F7" s="703"/>
      <c r="G7" s="703"/>
      <c r="H7" s="703"/>
      <c r="I7" s="703"/>
      <c r="J7" s="703"/>
      <c r="K7" s="703"/>
      <c r="L7" s="703"/>
      <c r="P7" s="587" t="s">
        <v>93</v>
      </c>
      <c r="R7" s="154"/>
      <c r="S7" s="154"/>
      <c r="T7" s="154"/>
    </row>
    <row r="8" spans="1:20" ht="11.25" customHeight="1">
      <c r="A8" s="4"/>
      <c r="B8" s="14"/>
      <c r="C8" s="26"/>
      <c r="D8" s="26"/>
      <c r="E8" s="26"/>
      <c r="F8" s="26"/>
      <c r="G8" s="26"/>
      <c r="H8" s="26"/>
      <c r="I8" s="26"/>
      <c r="J8" s="26"/>
      <c r="K8" s="4"/>
      <c r="L8" s="4"/>
      <c r="P8" s="587" t="s">
        <v>93</v>
      </c>
      <c r="R8" s="154"/>
      <c r="S8" s="154"/>
      <c r="T8" s="154"/>
    </row>
    <row r="9" spans="1:20" ht="44.25" customHeight="1">
      <c r="A9" s="787" t="s">
        <v>57</v>
      </c>
      <c r="B9" s="660"/>
      <c r="C9" s="660"/>
      <c r="D9" s="661"/>
      <c r="E9" s="775" t="s">
        <v>102</v>
      </c>
      <c r="F9" s="776"/>
      <c r="G9" s="773" t="s">
        <v>345</v>
      </c>
      <c r="H9" s="774"/>
      <c r="I9" s="771" t="s">
        <v>355</v>
      </c>
      <c r="J9" s="772"/>
      <c r="K9" s="771" t="s">
        <v>27</v>
      </c>
      <c r="L9" s="690"/>
      <c r="M9" s="11"/>
      <c r="P9" s="587" t="s">
        <v>93</v>
      </c>
      <c r="R9" s="154"/>
      <c r="S9" s="154"/>
      <c r="T9" s="154"/>
    </row>
    <row r="10" spans="1:20" ht="25.5" customHeight="1" thickBot="1">
      <c r="A10" s="685"/>
      <c r="B10" s="686"/>
      <c r="C10" s="686"/>
      <c r="D10" s="687"/>
      <c r="E10" s="74" t="s">
        <v>32</v>
      </c>
      <c r="F10" s="75" t="s">
        <v>82</v>
      </c>
      <c r="G10" s="74" t="s">
        <v>32</v>
      </c>
      <c r="H10" s="75" t="s">
        <v>82</v>
      </c>
      <c r="I10" s="74" t="s">
        <v>32</v>
      </c>
      <c r="J10" s="75" t="s">
        <v>82</v>
      </c>
      <c r="K10" s="74" t="s">
        <v>32</v>
      </c>
      <c r="L10" s="76" t="s">
        <v>82</v>
      </c>
      <c r="M10" s="11"/>
      <c r="P10" s="587" t="s">
        <v>93</v>
      </c>
      <c r="R10" s="154"/>
      <c r="S10" s="154"/>
      <c r="T10" s="154"/>
    </row>
    <row r="11" spans="1:20">
      <c r="A11" s="777" t="s">
        <v>4</v>
      </c>
      <c r="B11" s="778"/>
      <c r="C11" s="778"/>
      <c r="D11" s="779"/>
      <c r="E11" s="161">
        <v>196</v>
      </c>
      <c r="F11" s="483">
        <v>14827</v>
      </c>
      <c r="G11" s="161">
        <v>123</v>
      </c>
      <c r="H11" s="182">
        <f>13364-102</f>
        <v>13262</v>
      </c>
      <c r="I11" s="161">
        <v>123</v>
      </c>
      <c r="J11" s="461">
        <f>13364-102</f>
        <v>13262</v>
      </c>
      <c r="K11" s="161">
        <f>I11-G11</f>
        <v>0</v>
      </c>
      <c r="L11" s="528">
        <f>J11-H11</f>
        <v>0</v>
      </c>
      <c r="M11" s="11"/>
      <c r="P11" s="587" t="s">
        <v>93</v>
      </c>
    </row>
    <row r="12" spans="1:20">
      <c r="A12" s="780" t="s">
        <v>53</v>
      </c>
      <c r="B12" s="781"/>
      <c r="C12" s="781"/>
      <c r="D12" s="782"/>
      <c r="E12" s="547">
        <v>0</v>
      </c>
      <c r="F12" s="548">
        <v>0</v>
      </c>
      <c r="G12" s="547">
        <v>0</v>
      </c>
      <c r="H12" s="549">
        <v>0</v>
      </c>
      <c r="I12" s="547">
        <v>0</v>
      </c>
      <c r="J12" s="551">
        <v>0</v>
      </c>
      <c r="K12" s="547">
        <v>0</v>
      </c>
      <c r="L12" s="528">
        <f t="shared" ref="L12:L16" si="0">J12-H12</f>
        <v>0</v>
      </c>
      <c r="M12" s="28" t="s">
        <v>30</v>
      </c>
      <c r="N12" s="3" t="s">
        <v>31</v>
      </c>
      <c r="P12" s="587" t="s">
        <v>93</v>
      </c>
    </row>
    <row r="13" spans="1:20">
      <c r="A13" s="780" t="s">
        <v>37</v>
      </c>
      <c r="B13" s="781"/>
      <c r="C13" s="781"/>
      <c r="D13" s="782"/>
      <c r="E13" s="547">
        <v>0</v>
      </c>
      <c r="F13" s="552">
        <f>+F14+F15</f>
        <v>1373</v>
      </c>
      <c r="G13" s="547">
        <v>0</v>
      </c>
      <c r="H13" s="553">
        <f>+H14+H15</f>
        <v>637</v>
      </c>
      <c r="I13" s="547">
        <v>0</v>
      </c>
      <c r="J13" s="554">
        <f>J14+J15</f>
        <v>637</v>
      </c>
      <c r="K13" s="547">
        <v>0</v>
      </c>
      <c r="L13" s="528">
        <f t="shared" si="0"/>
        <v>0</v>
      </c>
      <c r="M13" s="11">
        <v>93</v>
      </c>
      <c r="P13" s="587" t="s">
        <v>93</v>
      </c>
    </row>
    <row r="14" spans="1:20">
      <c r="A14" s="761" t="s">
        <v>61</v>
      </c>
      <c r="B14" s="759"/>
      <c r="C14" s="759"/>
      <c r="D14" s="760"/>
      <c r="E14" s="547">
        <v>0</v>
      </c>
      <c r="F14" s="552">
        <v>1299</v>
      </c>
      <c r="G14" s="547">
        <v>0</v>
      </c>
      <c r="H14" s="553">
        <v>459</v>
      </c>
      <c r="I14" s="547">
        <v>0</v>
      </c>
      <c r="J14" s="554">
        <v>459</v>
      </c>
      <c r="K14" s="547">
        <v>0</v>
      </c>
      <c r="L14" s="528">
        <f t="shared" si="0"/>
        <v>0</v>
      </c>
      <c r="M14" s="11"/>
      <c r="P14" s="587" t="s">
        <v>93</v>
      </c>
    </row>
    <row r="15" spans="1:20">
      <c r="A15" s="761" t="s">
        <v>38</v>
      </c>
      <c r="B15" s="759"/>
      <c r="C15" s="759"/>
      <c r="D15" s="760"/>
      <c r="E15" s="547">
        <v>0</v>
      </c>
      <c r="F15" s="552">
        <v>74</v>
      </c>
      <c r="G15" s="547">
        <v>0</v>
      </c>
      <c r="H15" s="553">
        <v>178</v>
      </c>
      <c r="I15" s="547">
        <v>0</v>
      </c>
      <c r="J15" s="554">
        <v>178</v>
      </c>
      <c r="K15" s="547">
        <v>0</v>
      </c>
      <c r="L15" s="528">
        <f t="shared" si="0"/>
        <v>0</v>
      </c>
      <c r="M15" s="11"/>
      <c r="P15" s="587" t="s">
        <v>93</v>
      </c>
    </row>
    <row r="16" spans="1:20">
      <c r="A16" s="788" t="s">
        <v>39</v>
      </c>
      <c r="B16" s="789"/>
      <c r="C16" s="789"/>
      <c r="D16" s="790"/>
      <c r="E16" s="547">
        <v>0</v>
      </c>
      <c r="F16" s="555">
        <v>1920</v>
      </c>
      <c r="G16" s="547">
        <v>0</v>
      </c>
      <c r="H16" s="556">
        <f>1976</f>
        <v>1976</v>
      </c>
      <c r="I16" s="547">
        <v>0</v>
      </c>
      <c r="J16" s="557">
        <f>1976</f>
        <v>1976</v>
      </c>
      <c r="K16" s="547">
        <v>0</v>
      </c>
      <c r="L16" s="528">
        <f t="shared" si="0"/>
        <v>0</v>
      </c>
      <c r="M16" s="11"/>
      <c r="P16" s="587" t="s">
        <v>93</v>
      </c>
    </row>
    <row r="17" spans="1:16">
      <c r="A17" s="791" t="s">
        <v>5</v>
      </c>
      <c r="B17" s="792"/>
      <c r="C17" s="792"/>
      <c r="D17" s="793"/>
      <c r="E17" s="558">
        <f>SUM(E11:E16)</f>
        <v>196</v>
      </c>
      <c r="F17" s="559">
        <f>SUM(F11:F16)-F14-F15</f>
        <v>18120</v>
      </c>
      <c r="G17" s="560">
        <f>SUM(G11:G16)</f>
        <v>123</v>
      </c>
      <c r="H17" s="561">
        <f>SUM(H11:H16)-H14-H15</f>
        <v>15875</v>
      </c>
      <c r="I17" s="560">
        <f>SUM(I11:I16)</f>
        <v>123</v>
      </c>
      <c r="J17" s="562">
        <f>SUM(J11:J16)-J14-J15</f>
        <v>15875</v>
      </c>
      <c r="K17" s="563">
        <f>SUM(K11:K16)</f>
        <v>0</v>
      </c>
      <c r="L17" s="523">
        <f>SUM(L11:L16)-L14-L15</f>
        <v>0</v>
      </c>
      <c r="M17" s="4">
        <f>697+630+957+2333</f>
        <v>4617</v>
      </c>
      <c r="N17" s="3">
        <f>2451-93</f>
        <v>2358</v>
      </c>
      <c r="O17" s="3">
        <f>+H17-J17</f>
        <v>0</v>
      </c>
      <c r="P17" s="587" t="s">
        <v>93</v>
      </c>
    </row>
    <row r="18" spans="1:16">
      <c r="A18" s="780" t="s">
        <v>58</v>
      </c>
      <c r="B18" s="781"/>
      <c r="C18" s="781"/>
      <c r="D18" s="782"/>
      <c r="E18" s="564"/>
      <c r="F18" s="552"/>
      <c r="G18" s="564"/>
      <c r="H18" s="553"/>
      <c r="I18" s="564"/>
      <c r="J18" s="553"/>
      <c r="K18" s="564"/>
      <c r="L18" s="528"/>
      <c r="M18" s="11"/>
      <c r="P18" s="587" t="s">
        <v>93</v>
      </c>
    </row>
    <row r="19" spans="1:16">
      <c r="A19" s="761" t="s">
        <v>40</v>
      </c>
      <c r="B19" s="762"/>
      <c r="C19" s="762"/>
      <c r="D19" s="763"/>
      <c r="E19" s="564"/>
      <c r="F19" s="552">
        <v>4047</v>
      </c>
      <c r="G19" s="564"/>
      <c r="H19" s="553">
        <v>4031</v>
      </c>
      <c r="I19" s="564"/>
      <c r="J19" s="552">
        <v>4031</v>
      </c>
      <c r="K19" s="564"/>
      <c r="L19" s="528">
        <f>J19-H19</f>
        <v>0</v>
      </c>
      <c r="M19" s="11">
        <v>359</v>
      </c>
      <c r="N19" s="3">
        <f>1171+93</f>
        <v>1264</v>
      </c>
      <c r="O19" s="3">
        <f t="shared" ref="O19:O33" si="1">+F19-H19</f>
        <v>16</v>
      </c>
      <c r="P19" s="587" t="s">
        <v>93</v>
      </c>
    </row>
    <row r="20" spans="1:16">
      <c r="A20" s="761" t="s">
        <v>41</v>
      </c>
      <c r="B20" s="762"/>
      <c r="C20" s="762"/>
      <c r="D20" s="763"/>
      <c r="E20" s="564"/>
      <c r="F20" s="552">
        <v>1834</v>
      </c>
      <c r="G20" s="564"/>
      <c r="H20" s="553">
        <v>885</v>
      </c>
      <c r="I20" s="564"/>
      <c r="J20" s="552">
        <v>885</v>
      </c>
      <c r="K20" s="564"/>
      <c r="L20" s="528">
        <f t="shared" ref="L20:L33" si="2">J20-H20</f>
        <v>0</v>
      </c>
      <c r="M20" s="11"/>
      <c r="N20" s="3">
        <v>110</v>
      </c>
      <c r="O20" s="3">
        <f t="shared" si="1"/>
        <v>949</v>
      </c>
      <c r="P20" s="587" t="s">
        <v>93</v>
      </c>
    </row>
    <row r="21" spans="1:16">
      <c r="A21" s="761" t="s">
        <v>42</v>
      </c>
      <c r="B21" s="762"/>
      <c r="C21" s="762"/>
      <c r="D21" s="763"/>
      <c r="E21" s="564"/>
      <c r="F21" s="552">
        <v>122</v>
      </c>
      <c r="G21" s="564"/>
      <c r="H21" s="553">
        <v>295</v>
      </c>
      <c r="I21" s="564"/>
      <c r="J21" s="552">
        <v>295</v>
      </c>
      <c r="K21" s="564"/>
      <c r="L21" s="528">
        <f t="shared" si="2"/>
        <v>0</v>
      </c>
      <c r="M21" s="11"/>
      <c r="N21" s="3">
        <v>0</v>
      </c>
      <c r="O21" s="3">
        <f t="shared" si="1"/>
        <v>-173</v>
      </c>
      <c r="P21" s="587" t="s">
        <v>93</v>
      </c>
    </row>
    <row r="22" spans="1:16">
      <c r="A22" s="761" t="s">
        <v>67</v>
      </c>
      <c r="B22" s="762"/>
      <c r="C22" s="762"/>
      <c r="D22" s="763"/>
      <c r="E22" s="564"/>
      <c r="F22" s="552">
        <v>1958</v>
      </c>
      <c r="G22" s="564"/>
      <c r="H22" s="553">
        <v>107</v>
      </c>
      <c r="I22" s="564"/>
      <c r="J22" s="552">
        <v>107</v>
      </c>
      <c r="K22" s="564"/>
      <c r="L22" s="528">
        <f t="shared" si="2"/>
        <v>0</v>
      </c>
      <c r="M22" s="11">
        <f>4220-576</f>
        <v>3644</v>
      </c>
      <c r="O22" s="3">
        <f t="shared" si="1"/>
        <v>1851</v>
      </c>
      <c r="P22" s="587" t="s">
        <v>93</v>
      </c>
    </row>
    <row r="23" spans="1:16">
      <c r="A23" s="761" t="s">
        <v>368</v>
      </c>
      <c r="B23" s="762"/>
      <c r="C23" s="762"/>
      <c r="D23" s="763"/>
      <c r="E23" s="564"/>
      <c r="F23" s="552">
        <v>0</v>
      </c>
      <c r="G23" s="564"/>
      <c r="H23" s="553">
        <v>2188</v>
      </c>
      <c r="I23" s="564"/>
      <c r="J23" s="552">
        <v>2188</v>
      </c>
      <c r="K23" s="564"/>
      <c r="L23" s="528">
        <f t="shared" si="2"/>
        <v>0</v>
      </c>
      <c r="M23" s="11"/>
      <c r="O23" s="3">
        <f t="shared" si="1"/>
        <v>-2188</v>
      </c>
      <c r="P23" s="587" t="s">
        <v>93</v>
      </c>
    </row>
    <row r="24" spans="1:16">
      <c r="A24" s="761" t="s">
        <v>43</v>
      </c>
      <c r="B24" s="762"/>
      <c r="C24" s="762"/>
      <c r="D24" s="763"/>
      <c r="E24" s="564"/>
      <c r="F24" s="552">
        <v>706</v>
      </c>
      <c r="G24" s="564"/>
      <c r="H24" s="553">
        <v>478</v>
      </c>
      <c r="I24" s="564"/>
      <c r="J24" s="552">
        <v>478</v>
      </c>
      <c r="K24" s="564"/>
      <c r="L24" s="528">
        <f t="shared" si="2"/>
        <v>0</v>
      </c>
      <c r="M24" s="11">
        <v>332</v>
      </c>
      <c r="N24" s="3">
        <v>175</v>
      </c>
      <c r="O24" s="3">
        <f t="shared" si="1"/>
        <v>228</v>
      </c>
      <c r="P24" s="587" t="s">
        <v>93</v>
      </c>
    </row>
    <row r="25" spans="1:16">
      <c r="A25" s="761" t="s">
        <v>44</v>
      </c>
      <c r="B25" s="762"/>
      <c r="C25" s="762"/>
      <c r="D25" s="763"/>
      <c r="E25" s="564"/>
      <c r="F25" s="552">
        <v>2</v>
      </c>
      <c r="G25" s="564"/>
      <c r="H25" s="553">
        <v>0</v>
      </c>
      <c r="I25" s="564"/>
      <c r="J25" s="552">
        <v>0</v>
      </c>
      <c r="K25" s="564"/>
      <c r="L25" s="528">
        <f t="shared" si="2"/>
        <v>0</v>
      </c>
      <c r="M25" s="11"/>
      <c r="O25" s="3">
        <f t="shared" si="1"/>
        <v>2</v>
      </c>
      <c r="P25" s="587" t="s">
        <v>93</v>
      </c>
    </row>
    <row r="26" spans="1:16">
      <c r="A26" s="761" t="s">
        <v>45</v>
      </c>
      <c r="B26" s="762"/>
      <c r="C26" s="762"/>
      <c r="D26" s="763"/>
      <c r="E26" s="564"/>
      <c r="F26" s="552">
        <v>8090</v>
      </c>
      <c r="G26" s="564"/>
      <c r="H26" s="553">
        <v>890</v>
      </c>
      <c r="I26" s="564"/>
      <c r="J26" s="552">
        <v>890</v>
      </c>
      <c r="K26" s="564"/>
      <c r="L26" s="528">
        <f t="shared" si="2"/>
        <v>0</v>
      </c>
      <c r="M26" s="11"/>
      <c r="N26" s="3">
        <v>14918</v>
      </c>
      <c r="O26" s="3">
        <f t="shared" si="1"/>
        <v>7200</v>
      </c>
      <c r="P26" s="587" t="s">
        <v>93</v>
      </c>
    </row>
    <row r="27" spans="1:16">
      <c r="A27" s="761" t="s">
        <v>46</v>
      </c>
      <c r="B27" s="762"/>
      <c r="C27" s="762"/>
      <c r="D27" s="763"/>
      <c r="E27" s="564"/>
      <c r="F27" s="552">
        <v>229</v>
      </c>
      <c r="G27" s="564"/>
      <c r="H27" s="553">
        <v>5378</v>
      </c>
      <c r="I27" s="564"/>
      <c r="J27" s="552">
        <v>5378</v>
      </c>
      <c r="K27" s="564"/>
      <c r="L27" s="528">
        <f t="shared" si="2"/>
        <v>0</v>
      </c>
      <c r="M27" s="11">
        <v>276</v>
      </c>
      <c r="N27" s="3">
        <v>14853</v>
      </c>
      <c r="O27" s="3">
        <f t="shared" si="1"/>
        <v>-5149</v>
      </c>
      <c r="P27" s="587" t="s">
        <v>93</v>
      </c>
    </row>
    <row r="28" spans="1:16">
      <c r="A28" s="758" t="s">
        <v>92</v>
      </c>
      <c r="B28" s="759"/>
      <c r="C28" s="759"/>
      <c r="D28" s="760"/>
      <c r="E28" s="564"/>
      <c r="F28" s="552">
        <v>902</v>
      </c>
      <c r="G28" s="564"/>
      <c r="H28" s="553">
        <v>1490</v>
      </c>
      <c r="I28" s="564"/>
      <c r="J28" s="552">
        <v>1490</v>
      </c>
      <c r="K28" s="564"/>
      <c r="L28" s="528">
        <f t="shared" si="2"/>
        <v>0</v>
      </c>
      <c r="M28" s="11"/>
      <c r="N28" s="3">
        <v>135</v>
      </c>
      <c r="O28" s="3">
        <f t="shared" si="1"/>
        <v>-588</v>
      </c>
      <c r="P28" s="587" t="s">
        <v>93</v>
      </c>
    </row>
    <row r="29" spans="1:16">
      <c r="A29" s="758" t="s">
        <v>369</v>
      </c>
      <c r="B29" s="759"/>
      <c r="C29" s="759"/>
      <c r="D29" s="760"/>
      <c r="E29" s="564"/>
      <c r="F29" s="552">
        <v>0</v>
      </c>
      <c r="G29" s="564"/>
      <c r="H29" s="553">
        <v>0</v>
      </c>
      <c r="I29" s="564"/>
      <c r="J29" s="552">
        <v>0</v>
      </c>
      <c r="K29" s="564"/>
      <c r="L29" s="528">
        <f t="shared" si="2"/>
        <v>0</v>
      </c>
      <c r="M29" s="11"/>
      <c r="N29" s="3">
        <v>135</v>
      </c>
      <c r="O29" s="3">
        <f>+F29-H29</f>
        <v>0</v>
      </c>
      <c r="P29" s="587" t="s">
        <v>93</v>
      </c>
    </row>
    <row r="30" spans="1:16">
      <c r="A30" s="758" t="s">
        <v>370</v>
      </c>
      <c r="B30" s="759"/>
      <c r="C30" s="759"/>
      <c r="D30" s="760"/>
      <c r="E30" s="564"/>
      <c r="F30" s="552">
        <v>6324</v>
      </c>
      <c r="G30" s="564"/>
      <c r="H30" s="553">
        <v>1829</v>
      </c>
      <c r="I30" s="564"/>
      <c r="J30" s="552">
        <v>1829</v>
      </c>
      <c r="K30" s="564"/>
      <c r="L30" s="528">
        <f t="shared" si="2"/>
        <v>0</v>
      </c>
      <c r="M30" s="11"/>
      <c r="N30" s="3">
        <v>135</v>
      </c>
      <c r="O30" s="3">
        <f>+F30-H30</f>
        <v>4495</v>
      </c>
      <c r="P30" s="587" t="s">
        <v>93</v>
      </c>
    </row>
    <row r="31" spans="1:16">
      <c r="A31" s="761" t="s">
        <v>71</v>
      </c>
      <c r="B31" s="762"/>
      <c r="C31" s="762"/>
      <c r="D31" s="763"/>
      <c r="E31" s="564"/>
      <c r="F31" s="552">
        <v>64825</v>
      </c>
      <c r="G31" s="564"/>
      <c r="H31" s="553">
        <v>14465</v>
      </c>
      <c r="I31" s="564"/>
      <c r="J31" s="552">
        <v>14465</v>
      </c>
      <c r="K31" s="564"/>
      <c r="L31" s="528">
        <f t="shared" si="2"/>
        <v>0</v>
      </c>
      <c r="M31" s="11"/>
      <c r="N31" s="3">
        <v>10</v>
      </c>
      <c r="O31" s="3">
        <f t="shared" si="1"/>
        <v>50360</v>
      </c>
      <c r="P31" s="587" t="s">
        <v>93</v>
      </c>
    </row>
    <row r="32" spans="1:16">
      <c r="A32" s="761" t="s">
        <v>47</v>
      </c>
      <c r="B32" s="762"/>
      <c r="C32" s="762"/>
      <c r="D32" s="763"/>
      <c r="E32" s="564"/>
      <c r="F32" s="552">
        <v>27903</v>
      </c>
      <c r="G32" s="564"/>
      <c r="H32" s="553">
        <v>9538</v>
      </c>
      <c r="I32" s="564"/>
      <c r="J32" s="552">
        <v>9538</v>
      </c>
      <c r="K32" s="564"/>
      <c r="L32" s="528">
        <f t="shared" si="2"/>
        <v>0</v>
      </c>
      <c r="M32" s="11"/>
      <c r="N32" s="3">
        <v>85</v>
      </c>
      <c r="O32" s="3">
        <f t="shared" si="1"/>
        <v>18365</v>
      </c>
      <c r="P32" s="587" t="s">
        <v>93</v>
      </c>
    </row>
    <row r="33" spans="1:17">
      <c r="A33" s="761" t="s">
        <v>48</v>
      </c>
      <c r="B33" s="762"/>
      <c r="C33" s="762"/>
      <c r="D33" s="763"/>
      <c r="E33" s="564"/>
      <c r="F33" s="552">
        <v>190</v>
      </c>
      <c r="G33" s="564"/>
      <c r="H33" s="553">
        <v>126</v>
      </c>
      <c r="I33" s="564"/>
      <c r="J33" s="552">
        <v>126</v>
      </c>
      <c r="K33" s="564"/>
      <c r="L33" s="528">
        <f t="shared" si="2"/>
        <v>0</v>
      </c>
      <c r="M33" s="11"/>
      <c r="N33" s="3">
        <v>37758</v>
      </c>
      <c r="O33" s="3">
        <f t="shared" si="1"/>
        <v>64</v>
      </c>
      <c r="P33" s="587" t="s">
        <v>93</v>
      </c>
    </row>
    <row r="34" spans="1:17">
      <c r="A34" s="767" t="s">
        <v>49</v>
      </c>
      <c r="B34" s="768"/>
      <c r="C34" s="768"/>
      <c r="D34" s="769"/>
      <c r="E34" s="565"/>
      <c r="F34" s="566">
        <f>SUM(F17:F33)</f>
        <v>135252</v>
      </c>
      <c r="G34" s="565"/>
      <c r="H34" s="567">
        <f>SUM(H17:H33)</f>
        <v>57575</v>
      </c>
      <c r="I34" s="565"/>
      <c r="J34" s="567">
        <f>SUM(J17:J33)</f>
        <v>57575</v>
      </c>
      <c r="K34" s="565"/>
      <c r="L34" s="568">
        <f>SUM(L17:L33)</f>
        <v>0</v>
      </c>
      <c r="M34" s="11">
        <f>SUM(M13:M33)</f>
        <v>9321</v>
      </c>
      <c r="N34" s="3">
        <f>SUM(N17:N33)</f>
        <v>71936</v>
      </c>
      <c r="O34" s="3">
        <f>+H34-J34</f>
        <v>0</v>
      </c>
      <c r="P34" s="587" t="s">
        <v>93</v>
      </c>
    </row>
    <row r="35" spans="1:17" ht="16.899999999999999" customHeight="1">
      <c r="A35" s="770" t="s">
        <v>50</v>
      </c>
      <c r="B35" s="762"/>
      <c r="C35" s="762"/>
      <c r="D35" s="763"/>
      <c r="E35" s="569"/>
      <c r="F35" s="552">
        <v>24040.760999999999</v>
      </c>
      <c r="G35" s="569"/>
      <c r="H35" s="551">
        <v>0</v>
      </c>
      <c r="I35" s="569"/>
      <c r="J35" s="551">
        <v>0</v>
      </c>
      <c r="K35" s="569"/>
      <c r="L35" s="554"/>
      <c r="M35" s="11"/>
      <c r="P35" s="587" t="s">
        <v>93</v>
      </c>
    </row>
    <row r="36" spans="1:17">
      <c r="A36" s="770" t="s">
        <v>51</v>
      </c>
      <c r="B36" s="762"/>
      <c r="C36" s="762"/>
      <c r="D36" s="763"/>
      <c r="E36" s="569"/>
      <c r="F36" s="552">
        <v>32991</v>
      </c>
      <c r="G36" s="569"/>
      <c r="H36" s="551">
        <v>0</v>
      </c>
      <c r="I36" s="569"/>
      <c r="J36" s="551">
        <v>0</v>
      </c>
      <c r="K36" s="569"/>
      <c r="L36" s="554"/>
      <c r="M36" s="11"/>
      <c r="P36" s="587" t="s">
        <v>93</v>
      </c>
    </row>
    <row r="37" spans="1:17">
      <c r="A37" s="770" t="s">
        <v>52</v>
      </c>
      <c r="B37" s="762"/>
      <c r="C37" s="762"/>
      <c r="D37" s="763"/>
      <c r="E37" s="569"/>
      <c r="F37" s="552">
        <v>2704</v>
      </c>
      <c r="G37" s="569"/>
      <c r="H37" s="550">
        <v>0</v>
      </c>
      <c r="I37" s="569"/>
      <c r="J37" s="550">
        <v>0</v>
      </c>
      <c r="K37" s="569"/>
      <c r="L37" s="554"/>
      <c r="M37" s="11"/>
      <c r="P37" s="587" t="s">
        <v>93</v>
      </c>
    </row>
    <row r="38" spans="1:17" ht="19.5" customHeight="1" thickBot="1">
      <c r="A38" s="764" t="s">
        <v>99</v>
      </c>
      <c r="B38" s="765"/>
      <c r="C38" s="765"/>
      <c r="D38" s="766"/>
      <c r="E38" s="570"/>
      <c r="F38" s="571">
        <f>+F34-F35+F36-F37</f>
        <v>141498.239</v>
      </c>
      <c r="G38" s="570"/>
      <c r="H38" s="571">
        <f>+H34-H35+H36-H37</f>
        <v>57575</v>
      </c>
      <c r="I38" s="570"/>
      <c r="J38" s="571">
        <f>J34+J35+J37</f>
        <v>57575</v>
      </c>
      <c r="K38" s="570"/>
      <c r="L38" s="572"/>
      <c r="M38" s="11"/>
      <c r="P38" s="587" t="s">
        <v>93</v>
      </c>
    </row>
    <row r="39" spans="1:17" ht="24" customHeight="1">
      <c r="A39" s="122"/>
      <c r="B39" s="441" t="s">
        <v>388</v>
      </c>
      <c r="C39" s="117"/>
      <c r="D39" s="133"/>
      <c r="E39" s="117"/>
      <c r="F39" s="117"/>
      <c r="G39" s="117"/>
      <c r="H39" s="117"/>
      <c r="I39" s="117"/>
      <c r="J39" s="117"/>
      <c r="K39" s="555"/>
      <c r="L39" s="555"/>
      <c r="M39" s="11"/>
      <c r="P39" s="587" t="s">
        <v>93</v>
      </c>
    </row>
    <row r="40" spans="1:17">
      <c r="A40" s="122"/>
      <c r="B40" s="132" t="s">
        <v>396</v>
      </c>
      <c r="C40" s="117"/>
      <c r="D40" s="133"/>
      <c r="E40" s="117"/>
      <c r="F40" s="117"/>
      <c r="G40" s="117"/>
      <c r="H40" s="117"/>
      <c r="I40" s="117"/>
      <c r="J40" s="117"/>
      <c r="K40" s="555"/>
      <c r="L40" s="555"/>
      <c r="M40" s="11"/>
      <c r="P40" s="587" t="s">
        <v>93</v>
      </c>
    </row>
    <row r="41" spans="1:17">
      <c r="A41" s="122"/>
      <c r="B41" s="440" t="s">
        <v>398</v>
      </c>
      <c r="C41" s="117"/>
      <c r="D41" s="133"/>
      <c r="E41" s="117"/>
      <c r="F41" s="117"/>
      <c r="G41" s="117"/>
      <c r="H41" s="117"/>
      <c r="I41" s="117"/>
      <c r="J41" s="117"/>
      <c r="K41" s="555"/>
      <c r="L41" s="555"/>
      <c r="M41" s="11"/>
      <c r="P41" s="587" t="s">
        <v>93</v>
      </c>
    </row>
    <row r="42" spans="1:17" s="440" customFormat="1" ht="12.75">
      <c r="B42" s="440" t="s">
        <v>397</v>
      </c>
      <c r="C42" s="117"/>
      <c r="D42" s="442"/>
      <c r="E42" s="117"/>
      <c r="F42" s="117"/>
      <c r="G42" s="117"/>
      <c r="H42" s="117"/>
      <c r="I42" s="117"/>
      <c r="J42" s="117"/>
      <c r="K42" s="555"/>
      <c r="L42" s="555"/>
      <c r="M42" s="10"/>
      <c r="P42" s="587" t="s">
        <v>93</v>
      </c>
      <c r="Q42" s="443"/>
    </row>
    <row r="43" spans="1:17">
      <c r="A43" s="122"/>
      <c r="B43" s="488" t="s">
        <v>393</v>
      </c>
      <c r="C43" s="117"/>
      <c r="D43" s="133"/>
      <c r="E43" s="117"/>
      <c r="F43" s="117"/>
      <c r="G43" s="117"/>
      <c r="H43" s="117"/>
      <c r="I43" s="117"/>
      <c r="J43" s="117"/>
      <c r="K43" s="555"/>
      <c r="L43" s="555"/>
      <c r="M43" s="11"/>
      <c r="P43" s="587" t="s">
        <v>93</v>
      </c>
    </row>
    <row r="44" spans="1:17" s="440" customFormat="1" ht="12.75">
      <c r="B44" s="756" t="s">
        <v>401</v>
      </c>
      <c r="C44" s="757"/>
      <c r="D44" s="757"/>
      <c r="E44" s="757"/>
      <c r="F44" s="757"/>
      <c r="G44" s="757"/>
      <c r="H44" s="757"/>
      <c r="I44" s="757"/>
      <c r="J44" s="757"/>
      <c r="K44" s="757"/>
      <c r="L44" s="757"/>
      <c r="M44" s="10"/>
      <c r="P44" s="587" t="s">
        <v>93</v>
      </c>
      <c r="Q44" s="443"/>
    </row>
    <row r="45" spans="1:17" s="440" customFormat="1" ht="12.75" customHeight="1">
      <c r="B45" s="757"/>
      <c r="C45" s="757"/>
      <c r="D45" s="757"/>
      <c r="E45" s="757"/>
      <c r="F45" s="757"/>
      <c r="G45" s="757"/>
      <c r="H45" s="757"/>
      <c r="I45" s="757"/>
      <c r="J45" s="757"/>
      <c r="K45" s="757"/>
      <c r="L45" s="757"/>
      <c r="M45" s="10"/>
      <c r="P45" s="587" t="s">
        <v>16</v>
      </c>
      <c r="Q45" s="443"/>
    </row>
    <row r="46" spans="1:17" s="440" customFormat="1" ht="12.75">
      <c r="A46" s="441"/>
      <c r="B46" s="10"/>
      <c r="C46" s="10"/>
      <c r="D46" s="10"/>
      <c r="E46" s="10"/>
      <c r="F46" s="10"/>
      <c r="G46" s="10"/>
      <c r="H46" s="10"/>
      <c r="I46" s="10"/>
      <c r="J46" s="10"/>
      <c r="K46" s="10"/>
      <c r="L46" s="10"/>
      <c r="M46" s="10"/>
      <c r="P46" s="588"/>
      <c r="Q46" s="443"/>
    </row>
    <row r="47" spans="1:17">
      <c r="A47" s="11"/>
      <c r="B47" s="583"/>
      <c r="C47" s="11"/>
      <c r="D47" s="11"/>
      <c r="E47" s="11"/>
      <c r="F47" s="11"/>
      <c r="G47" s="11"/>
      <c r="H47" s="11"/>
      <c r="I47" s="11"/>
      <c r="J47" s="11"/>
      <c r="K47" s="23"/>
      <c r="L47" s="23"/>
      <c r="M47" s="11"/>
    </row>
    <row r="48" spans="1:17">
      <c r="A48" s="11"/>
      <c r="B48" s="11"/>
      <c r="C48" s="11"/>
      <c r="D48" s="11"/>
      <c r="E48" s="11"/>
      <c r="F48" s="11"/>
      <c r="G48" s="11"/>
      <c r="H48" s="11"/>
      <c r="I48" s="11"/>
      <c r="J48" s="11"/>
      <c r="K48" s="23"/>
      <c r="L48" s="136"/>
      <c r="M48" s="11"/>
    </row>
    <row r="49" spans="1:13">
      <c r="A49" s="11"/>
      <c r="B49" s="11"/>
      <c r="C49" s="11"/>
      <c r="D49" s="11"/>
      <c r="E49" s="11"/>
      <c r="F49" s="11"/>
      <c r="G49" s="11"/>
      <c r="H49" s="11"/>
      <c r="I49" s="11"/>
      <c r="J49" s="11"/>
      <c r="K49" s="23"/>
      <c r="L49" s="23"/>
      <c r="M49" s="11"/>
    </row>
    <row r="50" spans="1:13">
      <c r="A50" s="11"/>
      <c r="B50" s="11"/>
      <c r="C50" s="11"/>
      <c r="D50" s="11"/>
      <c r="E50" s="11"/>
      <c r="F50" s="11"/>
      <c r="G50" s="11"/>
      <c r="H50" s="11"/>
      <c r="I50" s="11"/>
      <c r="J50" s="11"/>
      <c r="K50" s="23"/>
      <c r="L50" s="23"/>
      <c r="M50" s="11"/>
    </row>
    <row r="51" spans="1:13">
      <c r="A51" s="11"/>
      <c r="B51" s="11"/>
      <c r="C51" s="11"/>
      <c r="D51" s="11"/>
      <c r="E51" s="11"/>
      <c r="F51" s="11"/>
      <c r="G51" s="11"/>
      <c r="H51" s="11"/>
      <c r="I51" s="11"/>
      <c r="J51" s="11"/>
      <c r="K51" s="23"/>
      <c r="L51" s="23"/>
      <c r="M51" s="11"/>
    </row>
    <row r="52" spans="1:13">
      <c r="A52" s="11"/>
      <c r="B52" s="11"/>
      <c r="C52" s="11"/>
      <c r="D52" s="11"/>
      <c r="E52" s="11"/>
      <c r="F52" s="11"/>
      <c r="G52" s="11"/>
      <c r="H52" s="11"/>
      <c r="I52" s="11"/>
      <c r="J52" s="11"/>
      <c r="K52" s="23"/>
      <c r="L52" s="23"/>
      <c r="M52" s="11"/>
    </row>
    <row r="53" spans="1:13">
      <c r="A53" s="11"/>
      <c r="B53" s="11"/>
      <c r="C53" s="11"/>
      <c r="D53" s="11"/>
      <c r="E53" s="11"/>
      <c r="F53" s="11"/>
      <c r="G53" s="11"/>
      <c r="H53" s="11"/>
      <c r="I53" s="11"/>
      <c r="J53" s="11"/>
      <c r="K53" s="23"/>
      <c r="L53" s="23"/>
      <c r="M53" s="11"/>
    </row>
    <row r="54" spans="1:13">
      <c r="A54" s="11"/>
      <c r="B54" s="11"/>
      <c r="C54" s="11"/>
      <c r="D54" s="11"/>
      <c r="E54" s="11"/>
      <c r="F54" s="11"/>
      <c r="G54" s="11"/>
      <c r="H54" s="11"/>
      <c r="I54" s="11"/>
      <c r="J54" s="11"/>
      <c r="K54" s="23"/>
      <c r="L54" s="23"/>
      <c r="M54" s="11"/>
    </row>
    <row r="55" spans="1:13">
      <c r="A55" s="584"/>
      <c r="B55" s="584"/>
      <c r="C55" s="584"/>
      <c r="D55" s="584"/>
      <c r="E55" s="584"/>
      <c r="F55" s="584"/>
      <c r="G55" s="584"/>
      <c r="H55" s="584"/>
      <c r="I55" s="584"/>
      <c r="J55" s="584"/>
      <c r="K55" s="584"/>
      <c r="L55" s="584"/>
      <c r="M55" s="11"/>
    </row>
    <row r="56" spans="1:13">
      <c r="A56" s="584"/>
      <c r="B56" s="584"/>
      <c r="C56" s="584"/>
      <c r="D56" s="584"/>
      <c r="E56" s="584"/>
      <c r="F56" s="584"/>
      <c r="G56" s="584"/>
      <c r="H56" s="584"/>
      <c r="I56" s="584"/>
      <c r="J56" s="584"/>
      <c r="K56" s="584"/>
      <c r="L56" s="584"/>
      <c r="M56" s="11"/>
    </row>
    <row r="57" spans="1:13">
      <c r="A57" s="584"/>
      <c r="B57" s="584"/>
      <c r="C57" s="584"/>
      <c r="D57" s="584"/>
      <c r="E57" s="584"/>
      <c r="F57" s="584"/>
      <c r="G57" s="584"/>
      <c r="H57" s="584"/>
      <c r="I57" s="584"/>
      <c r="J57" s="584"/>
      <c r="K57" s="584"/>
      <c r="L57" s="584"/>
      <c r="M57" s="11"/>
    </row>
    <row r="58" spans="1:13">
      <c r="A58" s="11"/>
      <c r="B58" s="11"/>
      <c r="C58" s="11"/>
      <c r="D58" s="11"/>
      <c r="E58" s="11"/>
      <c r="F58" s="11"/>
      <c r="G58" s="11"/>
      <c r="H58" s="11"/>
      <c r="I58" s="11"/>
      <c r="J58" s="11"/>
      <c r="K58" s="23"/>
      <c r="L58" s="23"/>
      <c r="M58" s="11"/>
    </row>
    <row r="59" spans="1:13">
      <c r="A59" s="11"/>
      <c r="B59" s="11"/>
      <c r="C59" s="11"/>
      <c r="D59" s="11"/>
      <c r="E59" s="11"/>
      <c r="F59" s="11"/>
      <c r="G59" s="11"/>
      <c r="H59" s="11"/>
      <c r="I59" s="11"/>
      <c r="J59" s="11"/>
      <c r="K59" s="23"/>
      <c r="L59" s="24"/>
      <c r="M59" s="11"/>
    </row>
    <row r="60" spans="1:13">
      <c r="A60" s="11"/>
      <c r="B60" s="11"/>
      <c r="C60" s="11"/>
      <c r="D60" s="11"/>
      <c r="E60" s="11"/>
      <c r="F60" s="11"/>
      <c r="G60" s="11"/>
      <c r="H60" s="11"/>
      <c r="I60" s="11"/>
      <c r="J60" s="11"/>
      <c r="K60" s="23"/>
      <c r="L60" s="24"/>
      <c r="M60" s="11"/>
    </row>
    <row r="61" spans="1:13">
      <c r="A61" s="11"/>
      <c r="B61" s="11"/>
      <c r="C61" s="11"/>
      <c r="D61" s="11"/>
      <c r="E61" s="11"/>
      <c r="F61" s="11"/>
      <c r="G61" s="11"/>
      <c r="H61" s="11"/>
      <c r="I61" s="11"/>
      <c r="J61" s="11"/>
      <c r="K61" s="23"/>
      <c r="L61" s="23"/>
      <c r="M61" s="11"/>
    </row>
    <row r="62" spans="1:13">
      <c r="A62" s="11"/>
      <c r="B62" s="11"/>
      <c r="C62" s="11"/>
      <c r="D62" s="11"/>
      <c r="E62" s="11"/>
      <c r="F62" s="11"/>
      <c r="G62" s="11"/>
      <c r="H62" s="11"/>
      <c r="I62" s="11"/>
      <c r="J62" s="11"/>
      <c r="K62" s="23"/>
      <c r="L62" s="23"/>
      <c r="M62" s="11"/>
    </row>
    <row r="63" spans="1:13">
      <c r="A63" s="11"/>
      <c r="B63" s="11"/>
      <c r="C63" s="11"/>
      <c r="D63" s="11"/>
      <c r="E63" s="11"/>
      <c r="F63" s="11"/>
      <c r="G63" s="11"/>
      <c r="H63" s="11"/>
      <c r="I63" s="11"/>
      <c r="J63" s="11"/>
      <c r="K63" s="23"/>
      <c r="L63" s="23"/>
      <c r="M63" s="11"/>
    </row>
    <row r="64" spans="1:13">
      <c r="A64" s="11"/>
      <c r="B64" s="11"/>
      <c r="C64" s="11"/>
      <c r="D64" s="11"/>
      <c r="E64" s="11"/>
      <c r="F64" s="11"/>
      <c r="G64" s="11"/>
      <c r="H64" s="11"/>
      <c r="I64" s="11"/>
      <c r="J64" s="11"/>
      <c r="K64" s="23"/>
      <c r="L64" s="23"/>
      <c r="M64" s="11"/>
    </row>
    <row r="65" spans="1:13">
      <c r="A65" s="11"/>
      <c r="B65" s="11"/>
      <c r="C65" s="11"/>
      <c r="D65" s="11"/>
      <c r="E65" s="11"/>
      <c r="F65" s="11"/>
      <c r="G65" s="11"/>
      <c r="H65" s="11"/>
      <c r="I65" s="11"/>
      <c r="J65" s="11"/>
      <c r="K65" s="23"/>
      <c r="L65" s="23"/>
      <c r="M65" s="11"/>
    </row>
    <row r="66" spans="1:13">
      <c r="A66" s="11"/>
      <c r="B66" s="11"/>
      <c r="C66" s="11"/>
      <c r="D66" s="11"/>
      <c r="E66" s="11"/>
      <c r="F66" s="11"/>
      <c r="G66" s="11"/>
      <c r="H66" s="11"/>
      <c r="I66" s="11"/>
      <c r="J66" s="11"/>
      <c r="K66" s="23"/>
      <c r="L66" s="23"/>
      <c r="M66" s="11"/>
    </row>
    <row r="67" spans="1:13">
      <c r="A67" s="11"/>
      <c r="B67" s="11"/>
      <c r="C67" s="11"/>
      <c r="D67" s="11"/>
      <c r="E67" s="11"/>
      <c r="F67" s="11"/>
      <c r="G67" s="11"/>
      <c r="H67" s="11"/>
      <c r="I67" s="11"/>
      <c r="J67" s="11"/>
      <c r="K67" s="23"/>
      <c r="L67" s="23"/>
      <c r="M67" s="11"/>
    </row>
    <row r="68" spans="1:13">
      <c r="A68" s="11"/>
      <c r="B68" s="11"/>
      <c r="C68" s="11"/>
      <c r="D68" s="11"/>
      <c r="E68" s="11"/>
      <c r="F68" s="11"/>
      <c r="G68" s="11"/>
      <c r="H68" s="11"/>
      <c r="I68" s="11"/>
      <c r="J68" s="11"/>
      <c r="K68" s="23"/>
      <c r="L68" s="23"/>
      <c r="M68" s="11"/>
    </row>
    <row r="69" spans="1:13">
      <c r="A69" s="11"/>
      <c r="B69" s="11"/>
      <c r="C69" s="11"/>
      <c r="D69" s="11"/>
      <c r="E69" s="11"/>
      <c r="F69" s="11"/>
      <c r="G69" s="11"/>
      <c r="H69" s="11"/>
      <c r="I69" s="11"/>
      <c r="J69" s="11"/>
      <c r="K69" s="23"/>
      <c r="L69" s="23"/>
      <c r="M69" s="11"/>
    </row>
    <row r="70" spans="1:13">
      <c r="A70" s="11"/>
      <c r="B70" s="11"/>
      <c r="C70" s="11"/>
      <c r="D70" s="11"/>
      <c r="E70" s="11"/>
      <c r="F70" s="11"/>
      <c r="G70" s="11"/>
      <c r="H70" s="11"/>
      <c r="I70" s="11"/>
      <c r="J70" s="11"/>
      <c r="K70" s="23"/>
      <c r="L70" s="23"/>
      <c r="M70" s="11"/>
    </row>
    <row r="71" spans="1:13">
      <c r="A71" s="11"/>
      <c r="B71" s="11"/>
      <c r="C71" s="11"/>
      <c r="D71" s="11"/>
      <c r="E71" s="11"/>
      <c r="F71" s="11"/>
      <c r="G71" s="11"/>
      <c r="H71" s="11"/>
      <c r="I71" s="11"/>
      <c r="J71" s="11"/>
      <c r="K71" s="23"/>
      <c r="L71" s="23"/>
      <c r="M71" s="11"/>
    </row>
    <row r="72" spans="1:13">
      <c r="A72" s="11"/>
      <c r="B72" s="11"/>
      <c r="C72" s="11"/>
      <c r="D72" s="11"/>
      <c r="E72" s="11"/>
      <c r="F72" s="11"/>
      <c r="G72" s="11"/>
      <c r="H72" s="11"/>
      <c r="I72" s="11"/>
      <c r="J72" s="11"/>
      <c r="K72" s="23"/>
      <c r="L72" s="23"/>
      <c r="M72" s="11"/>
    </row>
    <row r="73" spans="1:13">
      <c r="A73" s="11"/>
      <c r="B73" s="11"/>
      <c r="C73" s="11"/>
      <c r="D73" s="11"/>
      <c r="E73" s="11"/>
      <c r="F73" s="11"/>
      <c r="G73" s="11"/>
      <c r="H73" s="11"/>
      <c r="I73" s="11"/>
      <c r="J73" s="11"/>
      <c r="K73" s="23"/>
      <c r="L73" s="23"/>
      <c r="M73" s="11"/>
    </row>
    <row r="74" spans="1:13">
      <c r="A74" s="11"/>
      <c r="B74" s="11"/>
      <c r="C74" s="11"/>
      <c r="D74" s="11"/>
      <c r="E74" s="11"/>
      <c r="F74" s="11"/>
      <c r="G74" s="11"/>
      <c r="H74" s="11"/>
      <c r="I74" s="11"/>
      <c r="J74" s="11"/>
      <c r="K74" s="27"/>
      <c r="L74" s="23"/>
      <c r="M74" s="11"/>
    </row>
    <row r="75" spans="1:13">
      <c r="A75" s="11"/>
      <c r="B75" s="11"/>
      <c r="C75" s="11"/>
      <c r="D75" s="11"/>
      <c r="E75" s="11"/>
      <c r="F75" s="11"/>
      <c r="G75" s="11"/>
      <c r="H75" s="11"/>
      <c r="I75" s="11"/>
      <c r="J75" s="11"/>
      <c r="K75" s="11"/>
      <c r="L75" s="11"/>
      <c r="M75" s="11"/>
    </row>
    <row r="76" spans="1:13">
      <c r="A76" s="11"/>
      <c r="B76" s="11"/>
      <c r="C76" s="11"/>
      <c r="D76" s="11"/>
      <c r="E76" s="11"/>
      <c r="F76" s="11"/>
      <c r="G76" s="11"/>
      <c r="H76" s="11"/>
      <c r="I76" s="11"/>
      <c r="J76" s="11"/>
      <c r="K76" s="10"/>
      <c r="L76" s="10"/>
      <c r="M76" s="11"/>
    </row>
    <row r="77" spans="1:13">
      <c r="A77" s="11"/>
      <c r="B77" s="11"/>
      <c r="C77" s="11"/>
      <c r="D77" s="11"/>
      <c r="E77" s="11"/>
      <c r="F77" s="11"/>
      <c r="G77" s="11"/>
      <c r="H77" s="11"/>
      <c r="I77" s="11"/>
      <c r="J77" s="11"/>
      <c r="K77" s="10"/>
      <c r="L77" s="10"/>
      <c r="M77" s="11"/>
    </row>
    <row r="78" spans="1:13">
      <c r="A78" s="11"/>
      <c r="B78" s="11"/>
      <c r="C78" s="11"/>
      <c r="D78" s="11"/>
      <c r="E78" s="11"/>
      <c r="F78" s="11"/>
      <c r="G78" s="11"/>
      <c r="H78" s="11"/>
      <c r="I78" s="11"/>
      <c r="J78" s="11"/>
      <c r="K78" s="10"/>
      <c r="L78" s="10"/>
      <c r="M78" s="11"/>
    </row>
    <row r="79" spans="1:13">
      <c r="A79" s="11"/>
      <c r="B79" s="11"/>
      <c r="C79" s="11"/>
      <c r="D79" s="11"/>
      <c r="E79" s="11"/>
      <c r="F79" s="11"/>
      <c r="G79" s="11"/>
      <c r="H79" s="11"/>
      <c r="I79" s="11"/>
      <c r="J79" s="11"/>
      <c r="K79" s="10"/>
      <c r="L79" s="10"/>
      <c r="M79" s="11"/>
    </row>
    <row r="80" spans="1:13">
      <c r="A80" s="11"/>
      <c r="B80" s="11"/>
      <c r="C80" s="11"/>
      <c r="D80" s="11"/>
      <c r="E80" s="11"/>
      <c r="F80" s="11"/>
      <c r="G80" s="11"/>
      <c r="H80" s="11"/>
      <c r="I80" s="11"/>
      <c r="J80" s="11"/>
      <c r="K80" s="11"/>
      <c r="L80" s="11"/>
      <c r="M80" s="11"/>
    </row>
    <row r="81" spans="13:13">
      <c r="M81" s="11"/>
    </row>
  </sheetData>
  <mergeCells count="41">
    <mergeCell ref="A7:L7"/>
    <mergeCell ref="A17:D17"/>
    <mergeCell ref="A19:D19"/>
    <mergeCell ref="A23:D23"/>
    <mergeCell ref="A25:D25"/>
    <mergeCell ref="A26:D26"/>
    <mergeCell ref="A24:D24"/>
    <mergeCell ref="A12:D12"/>
    <mergeCell ref="A20:D20"/>
    <mergeCell ref="A21:D21"/>
    <mergeCell ref="A22:D22"/>
    <mergeCell ref="A1:L1"/>
    <mergeCell ref="A2:L2"/>
    <mergeCell ref="A3:L3"/>
    <mergeCell ref="A5:L5"/>
    <mergeCell ref="A4:L4"/>
    <mergeCell ref="A6:L6"/>
    <mergeCell ref="A9:D10"/>
    <mergeCell ref="A18:D18"/>
    <mergeCell ref="A13:D13"/>
    <mergeCell ref="A14:D14"/>
    <mergeCell ref="A15:D15"/>
    <mergeCell ref="A16:D16"/>
    <mergeCell ref="K9:L9"/>
    <mergeCell ref="I9:J9"/>
    <mergeCell ref="G9:H9"/>
    <mergeCell ref="E9:F9"/>
    <mergeCell ref="A11:D11"/>
    <mergeCell ref="B44:L45"/>
    <mergeCell ref="A29:D29"/>
    <mergeCell ref="A30:D30"/>
    <mergeCell ref="A27:D27"/>
    <mergeCell ref="A28:D28"/>
    <mergeCell ref="A38:D38"/>
    <mergeCell ref="A34:D34"/>
    <mergeCell ref="A35:D35"/>
    <mergeCell ref="A36:D36"/>
    <mergeCell ref="A37:D37"/>
    <mergeCell ref="A33:D33"/>
    <mergeCell ref="A32:D32"/>
    <mergeCell ref="A31:D31"/>
  </mergeCells>
  <phoneticPr fontId="0" type="noConversion"/>
  <printOptions horizontalCentered="1"/>
  <pageMargins left="0.3" right="0.22" top="0.17" bottom="0.41" header="0.17" footer="0.16"/>
  <pageSetup scale="70" orientation="landscape" r:id="rId1"/>
  <headerFooter alignWithMargins="0">
    <oddFooter>&amp;C&amp;"Times New Roman,Regular"Exhibit L - Summary of Requirements by Object Class</oddFooter>
  </headerFooter>
</worksheet>
</file>

<file path=xl/worksheets/sheet9.xml><?xml version="1.0" encoding="utf-8"?>
<worksheet xmlns="http://schemas.openxmlformats.org/spreadsheetml/2006/main" xmlns:r="http://schemas.openxmlformats.org/officeDocument/2006/relationships">
  <sheetPr codeName="Sheet19"/>
  <dimension ref="A1:R87"/>
  <sheetViews>
    <sheetView topLeftCell="A8" zoomScaleNormal="100" zoomScaleSheetLayoutView="75" workbookViewId="0">
      <selection activeCell="C47" sqref="C47"/>
    </sheetView>
  </sheetViews>
  <sheetFormatPr defaultRowHeight="12.75"/>
  <cols>
    <col min="1" max="1" width="10.6640625" style="235" customWidth="1"/>
    <col min="2" max="2" width="37.88671875" style="188" customWidth="1"/>
    <col min="3" max="10" width="9.88671875" style="193" customWidth="1"/>
    <col min="11" max="11" width="0.88671875" style="236" customWidth="1"/>
    <col min="12" max="16384" width="8.88671875" style="188"/>
  </cols>
  <sheetData>
    <row r="1" spans="1:11" ht="15.75">
      <c r="A1" s="794" t="s">
        <v>103</v>
      </c>
      <c r="B1" s="795"/>
      <c r="C1" s="795"/>
      <c r="D1" s="795"/>
      <c r="E1" s="795"/>
      <c r="F1" s="795"/>
      <c r="G1" s="795"/>
      <c r="H1" s="795"/>
      <c r="I1" s="795"/>
      <c r="J1" s="795"/>
      <c r="K1" s="187" t="s">
        <v>93</v>
      </c>
    </row>
    <row r="2" spans="1:11" ht="15.75">
      <c r="A2" s="189"/>
      <c r="B2" s="190"/>
      <c r="C2" s="191"/>
      <c r="D2" s="191"/>
      <c r="E2" s="191"/>
      <c r="F2" s="191"/>
      <c r="G2" s="191"/>
      <c r="H2" s="191"/>
      <c r="I2" s="191"/>
      <c r="J2" s="191"/>
      <c r="K2" s="187" t="s">
        <v>93</v>
      </c>
    </row>
    <row r="3" spans="1:11" ht="15.75">
      <c r="A3" s="796" t="s">
        <v>104</v>
      </c>
      <c r="B3" s="797"/>
      <c r="C3" s="797"/>
      <c r="D3" s="797"/>
      <c r="E3" s="797"/>
      <c r="F3" s="797"/>
      <c r="G3" s="797"/>
      <c r="H3" s="797"/>
      <c r="I3" s="797"/>
      <c r="J3" s="797"/>
      <c r="K3" s="187" t="s">
        <v>93</v>
      </c>
    </row>
    <row r="4" spans="1:11" ht="15.75">
      <c r="A4" s="796" t="s">
        <v>95</v>
      </c>
      <c r="B4" s="798"/>
      <c r="C4" s="798"/>
      <c r="D4" s="798"/>
      <c r="E4" s="798"/>
      <c r="F4" s="798"/>
      <c r="G4" s="798"/>
      <c r="H4" s="798"/>
      <c r="I4" s="798"/>
      <c r="J4" s="798"/>
      <c r="K4" s="187" t="s">
        <v>93</v>
      </c>
    </row>
    <row r="5" spans="1:11" ht="15.75">
      <c r="A5" s="799" t="s">
        <v>72</v>
      </c>
      <c r="B5" s="797"/>
      <c r="C5" s="797"/>
      <c r="D5" s="797"/>
      <c r="E5" s="797"/>
      <c r="F5" s="797"/>
      <c r="G5" s="797"/>
      <c r="H5" s="797"/>
      <c r="I5" s="797"/>
      <c r="J5" s="797"/>
      <c r="K5" s="187" t="s">
        <v>93</v>
      </c>
    </row>
    <row r="6" spans="1:11" ht="15.75">
      <c r="A6" s="191"/>
      <c r="B6" s="191"/>
      <c r="C6" s="191"/>
      <c r="D6" s="191"/>
      <c r="E6" s="191"/>
      <c r="F6" s="191"/>
      <c r="G6" s="191"/>
      <c r="H6" s="191"/>
      <c r="I6" s="191"/>
      <c r="J6" s="191"/>
      <c r="K6" s="187" t="s">
        <v>93</v>
      </c>
    </row>
    <row r="7" spans="1:11">
      <c r="A7" s="192"/>
      <c r="E7" s="192"/>
      <c r="K7" s="187" t="s">
        <v>93</v>
      </c>
    </row>
    <row r="8" spans="1:11">
      <c r="A8" s="194" t="s">
        <v>105</v>
      </c>
      <c r="E8" s="192"/>
      <c r="K8" s="187" t="s">
        <v>93</v>
      </c>
    </row>
    <row r="9" spans="1:11">
      <c r="A9" s="194" t="s">
        <v>106</v>
      </c>
      <c r="B9" s="195" t="s">
        <v>107</v>
      </c>
      <c r="K9" s="187" t="s">
        <v>93</v>
      </c>
    </row>
    <row r="10" spans="1:11">
      <c r="A10" s="194" t="s">
        <v>108</v>
      </c>
      <c r="B10" s="195" t="s">
        <v>109</v>
      </c>
      <c r="K10" s="187" t="s">
        <v>93</v>
      </c>
    </row>
    <row r="11" spans="1:11">
      <c r="A11" s="188"/>
      <c r="K11" s="187" t="s">
        <v>93</v>
      </c>
    </row>
    <row r="12" spans="1:11">
      <c r="A12" s="804" t="s">
        <v>110</v>
      </c>
      <c r="B12" s="805"/>
      <c r="C12" s="817" t="s">
        <v>111</v>
      </c>
      <c r="D12" s="800" t="s">
        <v>112</v>
      </c>
      <c r="E12" s="800" t="s">
        <v>113</v>
      </c>
      <c r="F12" s="800" t="s">
        <v>114</v>
      </c>
      <c r="G12" s="800" t="s">
        <v>115</v>
      </c>
      <c r="H12" s="800" t="s">
        <v>116</v>
      </c>
      <c r="I12" s="800" t="s">
        <v>113</v>
      </c>
      <c r="J12" s="802" t="s">
        <v>117</v>
      </c>
      <c r="K12" s="187" t="s">
        <v>93</v>
      </c>
    </row>
    <row r="13" spans="1:11">
      <c r="A13" s="806"/>
      <c r="B13" s="807"/>
      <c r="C13" s="818"/>
      <c r="D13" s="801"/>
      <c r="E13" s="801"/>
      <c r="F13" s="801"/>
      <c r="G13" s="801"/>
      <c r="H13" s="801"/>
      <c r="I13" s="801"/>
      <c r="J13" s="803"/>
      <c r="K13" s="187" t="s">
        <v>93</v>
      </c>
    </row>
    <row r="14" spans="1:11" ht="15">
      <c r="A14" s="813" t="s">
        <v>118</v>
      </c>
      <c r="B14" s="814"/>
      <c r="C14" s="199"/>
      <c r="D14" s="199"/>
      <c r="E14" s="199"/>
      <c r="F14" s="199"/>
      <c r="G14" s="199"/>
      <c r="H14" s="199"/>
      <c r="I14" s="199"/>
      <c r="J14" s="200"/>
      <c r="K14" s="187" t="s">
        <v>93</v>
      </c>
    </row>
    <row r="15" spans="1:11">
      <c r="A15" s="201" t="s">
        <v>119</v>
      </c>
      <c r="B15" s="202" t="s">
        <v>120</v>
      </c>
      <c r="C15" s="203"/>
      <c r="D15" s="203"/>
      <c r="E15" s="203"/>
      <c r="F15" s="203"/>
      <c r="G15" s="203"/>
      <c r="H15" s="203"/>
      <c r="I15" s="203"/>
      <c r="J15" s="204"/>
      <c r="K15" s="187" t="s">
        <v>93</v>
      </c>
    </row>
    <row r="16" spans="1:11">
      <c r="A16" s="205" t="s">
        <v>121</v>
      </c>
      <c r="B16" s="206" t="s">
        <v>122</v>
      </c>
      <c r="C16" s="207"/>
      <c r="D16" s="207"/>
      <c r="E16" s="207"/>
      <c r="F16" s="207"/>
      <c r="G16" s="207"/>
      <c r="H16" s="207"/>
      <c r="I16" s="207"/>
      <c r="J16" s="208"/>
      <c r="K16" s="187" t="s">
        <v>93</v>
      </c>
    </row>
    <row r="17" spans="1:11">
      <c r="A17" s="205">
        <v>11.5</v>
      </c>
      <c r="B17" s="206" t="s">
        <v>123</v>
      </c>
      <c r="C17" s="207"/>
      <c r="D17" s="207"/>
      <c r="E17" s="207"/>
      <c r="F17" s="207"/>
      <c r="G17" s="207"/>
      <c r="H17" s="207"/>
      <c r="I17" s="207"/>
      <c r="J17" s="208"/>
      <c r="K17" s="187" t="s">
        <v>93</v>
      </c>
    </row>
    <row r="18" spans="1:11">
      <c r="A18" s="205" t="s">
        <v>121</v>
      </c>
      <c r="B18" s="206" t="s">
        <v>124</v>
      </c>
      <c r="C18" s="207"/>
      <c r="D18" s="207"/>
      <c r="E18" s="207"/>
      <c r="F18" s="207"/>
      <c r="G18" s="207"/>
      <c r="H18" s="207"/>
      <c r="I18" s="207"/>
      <c r="J18" s="208"/>
      <c r="K18" s="187" t="s">
        <v>93</v>
      </c>
    </row>
    <row r="19" spans="1:11">
      <c r="A19" s="205" t="s">
        <v>121</v>
      </c>
      <c r="B19" s="206" t="s">
        <v>125</v>
      </c>
      <c r="C19" s="207"/>
      <c r="D19" s="207"/>
      <c r="E19" s="207"/>
      <c r="F19" s="207"/>
      <c r="G19" s="207"/>
      <c r="H19" s="207"/>
      <c r="I19" s="207"/>
      <c r="J19" s="208"/>
      <c r="K19" s="187" t="s">
        <v>93</v>
      </c>
    </row>
    <row r="20" spans="1:11">
      <c r="A20" s="205" t="s">
        <v>121</v>
      </c>
      <c r="B20" s="206" t="s">
        <v>126</v>
      </c>
      <c r="C20" s="207"/>
      <c r="D20" s="207"/>
      <c r="E20" s="207"/>
      <c r="F20" s="207"/>
      <c r="G20" s="207"/>
      <c r="H20" s="207"/>
      <c r="I20" s="207"/>
      <c r="J20" s="208"/>
      <c r="K20" s="187" t="s">
        <v>93</v>
      </c>
    </row>
    <row r="21" spans="1:11">
      <c r="A21" s="205">
        <v>12.1</v>
      </c>
      <c r="B21" s="206" t="s">
        <v>127</v>
      </c>
      <c r="C21" s="207"/>
      <c r="D21" s="207"/>
      <c r="E21" s="207"/>
      <c r="F21" s="207"/>
      <c r="G21" s="207"/>
      <c r="H21" s="207"/>
      <c r="I21" s="207"/>
      <c r="J21" s="208"/>
      <c r="K21" s="187" t="s">
        <v>93</v>
      </c>
    </row>
    <row r="22" spans="1:11">
      <c r="A22" s="205" t="s">
        <v>128</v>
      </c>
      <c r="B22" s="206" t="s">
        <v>129</v>
      </c>
      <c r="C22" s="207"/>
      <c r="D22" s="207"/>
      <c r="E22" s="207"/>
      <c r="F22" s="207"/>
      <c r="G22" s="207"/>
      <c r="H22" s="207"/>
      <c r="I22" s="207"/>
      <c r="J22" s="208"/>
      <c r="K22" s="187" t="s">
        <v>93</v>
      </c>
    </row>
    <row r="23" spans="1:11">
      <c r="A23" s="205">
        <v>12.1</v>
      </c>
      <c r="B23" s="206" t="s">
        <v>130</v>
      </c>
      <c r="C23" s="207"/>
      <c r="D23" s="207"/>
      <c r="E23" s="207"/>
      <c r="F23" s="207"/>
      <c r="G23" s="207"/>
      <c r="H23" s="207"/>
      <c r="I23" s="207"/>
      <c r="J23" s="208"/>
      <c r="K23" s="187" t="s">
        <v>93</v>
      </c>
    </row>
    <row r="24" spans="1:11">
      <c r="A24" s="205" t="s">
        <v>128</v>
      </c>
      <c r="B24" s="206" t="s">
        <v>131</v>
      </c>
      <c r="C24" s="207"/>
      <c r="D24" s="207"/>
      <c r="E24" s="207"/>
      <c r="F24" s="207"/>
      <c r="G24" s="207"/>
      <c r="H24" s="207"/>
      <c r="I24" s="207"/>
      <c r="J24" s="208"/>
      <c r="K24" s="187" t="s">
        <v>93</v>
      </c>
    </row>
    <row r="25" spans="1:11" ht="15">
      <c r="A25" s="813" t="s">
        <v>132</v>
      </c>
      <c r="B25" s="814"/>
      <c r="C25" s="199"/>
      <c r="D25" s="199"/>
      <c r="E25" s="199"/>
      <c r="F25" s="199"/>
      <c r="G25" s="199"/>
      <c r="H25" s="199"/>
      <c r="I25" s="199"/>
      <c r="J25" s="200"/>
      <c r="K25" s="187" t="s">
        <v>93</v>
      </c>
    </row>
    <row r="26" spans="1:11">
      <c r="A26" s="205" t="s">
        <v>133</v>
      </c>
      <c r="B26" s="206" t="s">
        <v>134</v>
      </c>
      <c r="C26" s="207"/>
      <c r="D26" s="207"/>
      <c r="E26" s="207"/>
      <c r="F26" s="207"/>
      <c r="G26" s="207"/>
      <c r="H26" s="207"/>
      <c r="I26" s="207"/>
      <c r="J26" s="208"/>
      <c r="K26" s="187" t="s">
        <v>93</v>
      </c>
    </row>
    <row r="27" spans="1:11">
      <c r="A27" s="209">
        <v>22</v>
      </c>
      <c r="B27" s="206" t="s">
        <v>135</v>
      </c>
      <c r="C27" s="207"/>
      <c r="D27" s="207"/>
      <c r="E27" s="207"/>
      <c r="F27" s="207"/>
      <c r="G27" s="207"/>
      <c r="H27" s="207"/>
      <c r="I27" s="207"/>
      <c r="J27" s="208"/>
      <c r="K27" s="187" t="s">
        <v>93</v>
      </c>
    </row>
    <row r="28" spans="1:11">
      <c r="A28" s="205">
        <v>23.2</v>
      </c>
      <c r="B28" s="206" t="s">
        <v>136</v>
      </c>
      <c r="C28" s="207"/>
      <c r="D28" s="207"/>
      <c r="E28" s="207"/>
      <c r="F28" s="207"/>
      <c r="G28" s="207"/>
      <c r="H28" s="207"/>
      <c r="I28" s="207"/>
      <c r="J28" s="208"/>
      <c r="K28" s="187" t="s">
        <v>93</v>
      </c>
    </row>
    <row r="29" spans="1:11">
      <c r="A29" s="205" t="s">
        <v>137</v>
      </c>
      <c r="B29" s="206" t="s">
        <v>138</v>
      </c>
      <c r="C29" s="207"/>
      <c r="D29" s="207"/>
      <c r="E29" s="207"/>
      <c r="F29" s="207"/>
      <c r="G29" s="207"/>
      <c r="H29" s="207"/>
      <c r="I29" s="207"/>
      <c r="J29" s="208"/>
      <c r="K29" s="187" t="s">
        <v>93</v>
      </c>
    </row>
    <row r="30" spans="1:11">
      <c r="A30" s="205" t="s">
        <v>139</v>
      </c>
      <c r="B30" s="206" t="s">
        <v>140</v>
      </c>
      <c r="C30" s="207"/>
      <c r="D30" s="207"/>
      <c r="E30" s="207"/>
      <c r="F30" s="207"/>
      <c r="G30" s="207"/>
      <c r="H30" s="207"/>
      <c r="I30" s="207"/>
      <c r="J30" s="208"/>
      <c r="K30" s="187" t="s">
        <v>93</v>
      </c>
    </row>
    <row r="31" spans="1:11">
      <c r="A31" s="205" t="s">
        <v>139</v>
      </c>
      <c r="B31" s="206" t="s">
        <v>141</v>
      </c>
      <c r="C31" s="207"/>
      <c r="D31" s="207"/>
      <c r="E31" s="207"/>
      <c r="F31" s="207"/>
      <c r="G31" s="207"/>
      <c r="H31" s="207"/>
      <c r="I31" s="207"/>
      <c r="J31" s="208"/>
      <c r="K31" s="187" t="s">
        <v>93</v>
      </c>
    </row>
    <row r="32" spans="1:11">
      <c r="A32" s="205" t="s">
        <v>139</v>
      </c>
      <c r="B32" s="206" t="s">
        <v>142</v>
      </c>
      <c r="C32" s="207"/>
      <c r="D32" s="207"/>
      <c r="E32" s="207"/>
      <c r="F32" s="207"/>
      <c r="G32" s="207"/>
      <c r="H32" s="207"/>
      <c r="I32" s="207"/>
      <c r="J32" s="208"/>
      <c r="K32" s="187" t="s">
        <v>93</v>
      </c>
    </row>
    <row r="33" spans="1:11">
      <c r="A33" s="205" t="s">
        <v>139</v>
      </c>
      <c r="B33" s="206" t="s">
        <v>143</v>
      </c>
      <c r="C33" s="210"/>
      <c r="D33" s="210"/>
      <c r="E33" s="210"/>
      <c r="F33" s="210"/>
      <c r="G33" s="210"/>
      <c r="H33" s="210"/>
      <c r="I33" s="210"/>
      <c r="J33" s="211"/>
      <c r="K33" s="187" t="s">
        <v>93</v>
      </c>
    </row>
    <row r="34" spans="1:11">
      <c r="A34" s="205" t="s">
        <v>144</v>
      </c>
      <c r="B34" s="206" t="s">
        <v>145</v>
      </c>
      <c r="C34" s="210"/>
      <c r="D34" s="210"/>
      <c r="E34" s="210"/>
      <c r="F34" s="210"/>
      <c r="G34" s="210"/>
      <c r="H34" s="210"/>
      <c r="I34" s="210"/>
      <c r="J34" s="211"/>
      <c r="K34" s="187" t="s">
        <v>93</v>
      </c>
    </row>
    <row r="35" spans="1:11">
      <c r="A35" s="205">
        <v>25.3</v>
      </c>
      <c r="B35" s="206" t="s">
        <v>146</v>
      </c>
      <c r="C35" s="210"/>
      <c r="D35" s="210"/>
      <c r="E35" s="210"/>
      <c r="F35" s="210"/>
      <c r="G35" s="210"/>
      <c r="H35" s="210"/>
      <c r="I35" s="210"/>
      <c r="J35" s="211"/>
      <c r="K35" s="187" t="s">
        <v>93</v>
      </c>
    </row>
    <row r="36" spans="1:11">
      <c r="A36" s="205">
        <v>25.3</v>
      </c>
      <c r="B36" s="206" t="s">
        <v>147</v>
      </c>
      <c r="C36" s="210"/>
      <c r="D36" s="210"/>
      <c r="E36" s="210"/>
      <c r="F36" s="210"/>
      <c r="G36" s="210"/>
      <c r="H36" s="210"/>
      <c r="I36" s="210"/>
      <c r="J36" s="211"/>
      <c r="K36" s="187" t="s">
        <v>93</v>
      </c>
    </row>
    <row r="37" spans="1:11">
      <c r="A37" s="205">
        <v>25.3</v>
      </c>
      <c r="B37" s="206" t="s">
        <v>148</v>
      </c>
      <c r="C37" s="210"/>
      <c r="D37" s="210"/>
      <c r="E37" s="210"/>
      <c r="F37" s="210"/>
      <c r="G37" s="210"/>
      <c r="H37" s="210"/>
      <c r="I37" s="210"/>
      <c r="J37" s="211"/>
      <c r="K37" s="187" t="s">
        <v>93</v>
      </c>
    </row>
    <row r="38" spans="1:11">
      <c r="A38" s="205">
        <v>25.3</v>
      </c>
      <c r="B38" s="206" t="s">
        <v>149</v>
      </c>
      <c r="C38" s="207"/>
      <c r="D38" s="207"/>
      <c r="E38" s="207"/>
      <c r="F38" s="207"/>
      <c r="G38" s="207"/>
      <c r="H38" s="207"/>
      <c r="I38" s="207"/>
      <c r="J38" s="208"/>
      <c r="K38" s="187" t="s">
        <v>93</v>
      </c>
    </row>
    <row r="39" spans="1:11">
      <c r="A39" s="205">
        <v>25.3</v>
      </c>
      <c r="B39" s="206" t="s">
        <v>150</v>
      </c>
      <c r="C39" s="207"/>
      <c r="D39" s="207"/>
      <c r="E39" s="207"/>
      <c r="F39" s="207"/>
      <c r="G39" s="207"/>
      <c r="H39" s="207"/>
      <c r="I39" s="207"/>
      <c r="J39" s="208"/>
      <c r="K39" s="187" t="s">
        <v>93</v>
      </c>
    </row>
    <row r="40" spans="1:11">
      <c r="A40" s="205">
        <v>25.2</v>
      </c>
      <c r="B40" s="206" t="s">
        <v>151</v>
      </c>
      <c r="C40" s="207"/>
      <c r="D40" s="207"/>
      <c r="E40" s="207"/>
      <c r="F40" s="207"/>
      <c r="G40" s="207"/>
      <c r="H40" s="207"/>
      <c r="I40" s="207"/>
      <c r="J40" s="208"/>
      <c r="K40" s="187" t="s">
        <v>93</v>
      </c>
    </row>
    <row r="41" spans="1:11">
      <c r="A41" s="205" t="s">
        <v>152</v>
      </c>
      <c r="B41" s="206" t="s">
        <v>153</v>
      </c>
      <c r="C41" s="207"/>
      <c r="D41" s="207"/>
      <c r="E41" s="207"/>
      <c r="F41" s="207"/>
      <c r="G41" s="207"/>
      <c r="H41" s="207"/>
      <c r="I41" s="207"/>
      <c r="J41" s="208"/>
      <c r="K41" s="187" t="s">
        <v>93</v>
      </c>
    </row>
    <row r="42" spans="1:11">
      <c r="A42" s="205" t="s">
        <v>152</v>
      </c>
      <c r="B42" s="206" t="s">
        <v>154</v>
      </c>
      <c r="C42" s="207"/>
      <c r="D42" s="207"/>
      <c r="E42" s="207"/>
      <c r="F42" s="207"/>
      <c r="G42" s="207"/>
      <c r="H42" s="207"/>
      <c r="I42" s="207"/>
      <c r="J42" s="208"/>
      <c r="K42" s="187" t="s">
        <v>93</v>
      </c>
    </row>
    <row r="43" spans="1:11">
      <c r="A43" s="205">
        <v>25.2</v>
      </c>
      <c r="B43" s="212" t="s">
        <v>155</v>
      </c>
      <c r="C43" s="207"/>
      <c r="D43" s="207"/>
      <c r="E43" s="207"/>
      <c r="F43" s="207"/>
      <c r="G43" s="207"/>
      <c r="H43" s="207"/>
      <c r="I43" s="207"/>
      <c r="J43" s="208"/>
      <c r="K43" s="187" t="s">
        <v>93</v>
      </c>
    </row>
    <row r="44" spans="1:11">
      <c r="A44" s="213" t="s">
        <v>156</v>
      </c>
      <c r="B44" s="212" t="s">
        <v>157</v>
      </c>
      <c r="C44" s="210"/>
      <c r="D44" s="210"/>
      <c r="E44" s="210"/>
      <c r="F44" s="210"/>
      <c r="G44" s="210"/>
      <c r="H44" s="210"/>
      <c r="I44" s="210"/>
      <c r="J44" s="211"/>
      <c r="K44" s="187" t="s">
        <v>93</v>
      </c>
    </row>
    <row r="45" spans="1:11">
      <c r="A45" s="205" t="s">
        <v>144</v>
      </c>
      <c r="B45" s="206" t="s">
        <v>158</v>
      </c>
      <c r="C45" s="207"/>
      <c r="D45" s="207"/>
      <c r="E45" s="207"/>
      <c r="F45" s="207"/>
      <c r="G45" s="207"/>
      <c r="H45" s="207"/>
      <c r="I45" s="207"/>
      <c r="J45" s="208"/>
      <c r="K45" s="187" t="s">
        <v>93</v>
      </c>
    </row>
    <row r="46" spans="1:11">
      <c r="A46" s="205" t="s">
        <v>152</v>
      </c>
      <c r="B46" s="206" t="s">
        <v>159</v>
      </c>
      <c r="C46" s="207"/>
      <c r="D46" s="207"/>
      <c r="E46" s="207"/>
      <c r="F46" s="207"/>
      <c r="G46" s="207"/>
      <c r="H46" s="207"/>
      <c r="I46" s="207"/>
      <c r="J46" s="208"/>
      <c r="K46" s="187" t="s">
        <v>93</v>
      </c>
    </row>
    <row r="47" spans="1:11">
      <c r="A47" s="205" t="s">
        <v>160</v>
      </c>
      <c r="B47" s="206" t="s">
        <v>161</v>
      </c>
      <c r="C47" s="207"/>
      <c r="D47" s="207"/>
      <c r="E47" s="207"/>
      <c r="F47" s="207"/>
      <c r="G47" s="207"/>
      <c r="H47" s="207"/>
      <c r="I47" s="207"/>
      <c r="J47" s="208"/>
      <c r="K47" s="187" t="s">
        <v>93</v>
      </c>
    </row>
    <row r="48" spans="1:11">
      <c r="A48" s="205" t="s">
        <v>160</v>
      </c>
      <c r="B48" s="206" t="s">
        <v>162</v>
      </c>
      <c r="C48" s="207"/>
      <c r="D48" s="207"/>
      <c r="E48" s="207"/>
      <c r="F48" s="207"/>
      <c r="G48" s="207"/>
      <c r="H48" s="207"/>
      <c r="I48" s="207"/>
      <c r="J48" s="208"/>
      <c r="K48" s="187" t="s">
        <v>93</v>
      </c>
    </row>
    <row r="49" spans="1:11">
      <c r="A49" s="205" t="s">
        <v>160</v>
      </c>
      <c r="B49" s="206" t="s">
        <v>163</v>
      </c>
      <c r="C49" s="207"/>
      <c r="D49" s="207"/>
      <c r="E49" s="207"/>
      <c r="F49" s="207"/>
      <c r="G49" s="207"/>
      <c r="H49" s="207"/>
      <c r="I49" s="207"/>
      <c r="J49" s="208"/>
      <c r="K49" s="187" t="s">
        <v>93</v>
      </c>
    </row>
    <row r="50" spans="1:11">
      <c r="A50" s="205" t="s">
        <v>160</v>
      </c>
      <c r="B50" s="206" t="s">
        <v>164</v>
      </c>
      <c r="C50" s="207"/>
      <c r="D50" s="207"/>
      <c r="E50" s="207"/>
      <c r="F50" s="207"/>
      <c r="G50" s="207"/>
      <c r="H50" s="207"/>
      <c r="I50" s="207"/>
      <c r="J50" s="208"/>
      <c r="K50" s="187" t="s">
        <v>93</v>
      </c>
    </row>
    <row r="51" spans="1:11">
      <c r="A51" s="205" t="s">
        <v>160</v>
      </c>
      <c r="B51" s="206" t="s">
        <v>165</v>
      </c>
      <c r="C51" s="207"/>
      <c r="D51" s="207"/>
      <c r="E51" s="207"/>
      <c r="F51" s="207"/>
      <c r="G51" s="207"/>
      <c r="H51" s="207"/>
      <c r="I51" s="207"/>
      <c r="J51" s="208"/>
      <c r="K51" s="187" t="s">
        <v>93</v>
      </c>
    </row>
    <row r="52" spans="1:11" ht="15">
      <c r="A52" s="813" t="s">
        <v>166</v>
      </c>
      <c r="B52" s="814"/>
      <c r="C52" s="199"/>
      <c r="D52" s="199"/>
      <c r="E52" s="199"/>
      <c r="F52" s="199"/>
      <c r="G52" s="199"/>
      <c r="H52" s="199"/>
      <c r="I52" s="199"/>
      <c r="J52" s="200"/>
      <c r="K52" s="187" t="s">
        <v>93</v>
      </c>
    </row>
    <row r="53" spans="1:11">
      <c r="A53" s="205" t="s">
        <v>167</v>
      </c>
      <c r="B53" s="206" t="s">
        <v>168</v>
      </c>
      <c r="C53" s="207"/>
      <c r="D53" s="207"/>
      <c r="E53" s="207"/>
      <c r="F53" s="207"/>
      <c r="G53" s="207"/>
      <c r="H53" s="207"/>
      <c r="I53" s="207"/>
      <c r="J53" s="208"/>
      <c r="K53" s="187" t="s">
        <v>93</v>
      </c>
    </row>
    <row r="54" spans="1:11">
      <c r="A54" s="205" t="s">
        <v>167</v>
      </c>
      <c r="B54" s="206" t="s">
        <v>169</v>
      </c>
      <c r="C54" s="207"/>
      <c r="D54" s="207"/>
      <c r="E54" s="207"/>
      <c r="F54" s="207"/>
      <c r="G54" s="207"/>
      <c r="H54" s="207"/>
      <c r="I54" s="207"/>
      <c r="J54" s="208"/>
      <c r="K54" s="187" t="s">
        <v>93</v>
      </c>
    </row>
    <row r="55" spans="1:11">
      <c r="A55" s="205" t="s">
        <v>167</v>
      </c>
      <c r="B55" s="206" t="s">
        <v>170</v>
      </c>
      <c r="C55" s="207"/>
      <c r="D55" s="207"/>
      <c r="E55" s="207"/>
      <c r="F55" s="207"/>
      <c r="G55" s="207"/>
      <c r="H55" s="207"/>
      <c r="I55" s="207"/>
      <c r="J55" s="208"/>
      <c r="K55" s="187" t="s">
        <v>93</v>
      </c>
    </row>
    <row r="56" spans="1:11">
      <c r="A56" s="205" t="s">
        <v>167</v>
      </c>
      <c r="B56" s="206" t="s">
        <v>171</v>
      </c>
      <c r="C56" s="207"/>
      <c r="D56" s="207"/>
      <c r="E56" s="207"/>
      <c r="F56" s="207"/>
      <c r="G56" s="207"/>
      <c r="H56" s="207"/>
      <c r="I56" s="207"/>
      <c r="J56" s="208"/>
      <c r="K56" s="187" t="s">
        <v>93</v>
      </c>
    </row>
    <row r="57" spans="1:11">
      <c r="A57" s="205" t="s">
        <v>167</v>
      </c>
      <c r="B57" s="206" t="s">
        <v>172</v>
      </c>
      <c r="C57" s="207"/>
      <c r="D57" s="207"/>
      <c r="E57" s="207"/>
      <c r="F57" s="207"/>
      <c r="G57" s="207"/>
      <c r="H57" s="207"/>
      <c r="I57" s="207"/>
      <c r="J57" s="208"/>
      <c r="K57" s="187" t="s">
        <v>93</v>
      </c>
    </row>
    <row r="58" spans="1:11">
      <c r="A58" s="213" t="s">
        <v>156</v>
      </c>
      <c r="B58" s="206" t="s">
        <v>173</v>
      </c>
      <c r="C58" s="207"/>
      <c r="D58" s="207"/>
      <c r="E58" s="207"/>
      <c r="F58" s="207"/>
      <c r="G58" s="207"/>
      <c r="H58" s="207"/>
      <c r="I58" s="207"/>
      <c r="J58" s="208"/>
      <c r="K58" s="187" t="s">
        <v>93</v>
      </c>
    </row>
    <row r="59" spans="1:11">
      <c r="A59" s="213" t="s">
        <v>167</v>
      </c>
      <c r="B59" s="212" t="s">
        <v>174</v>
      </c>
      <c r="C59" s="207"/>
      <c r="D59" s="207"/>
      <c r="E59" s="207"/>
      <c r="F59" s="207"/>
      <c r="G59" s="207"/>
      <c r="H59" s="207"/>
      <c r="I59" s="207"/>
      <c r="J59" s="208"/>
      <c r="K59" s="187" t="s">
        <v>93</v>
      </c>
    </row>
    <row r="60" spans="1:11">
      <c r="A60" s="213" t="s">
        <v>167</v>
      </c>
      <c r="B60" s="212" t="s">
        <v>175</v>
      </c>
      <c r="C60" s="207"/>
      <c r="D60" s="207"/>
      <c r="E60" s="207"/>
      <c r="F60" s="207"/>
      <c r="G60" s="207"/>
      <c r="H60" s="207"/>
      <c r="I60" s="207"/>
      <c r="J60" s="208"/>
      <c r="K60" s="187" t="s">
        <v>93</v>
      </c>
    </row>
    <row r="61" spans="1:11">
      <c r="A61" s="213" t="s">
        <v>167</v>
      </c>
      <c r="B61" s="212" t="s">
        <v>176</v>
      </c>
      <c r="C61" s="207"/>
      <c r="D61" s="207"/>
      <c r="E61" s="207"/>
      <c r="F61" s="207"/>
      <c r="G61" s="207"/>
      <c r="H61" s="207"/>
      <c r="I61" s="207"/>
      <c r="J61" s="208"/>
      <c r="K61" s="187" t="s">
        <v>93</v>
      </c>
    </row>
    <row r="62" spans="1:11">
      <c r="A62" s="213" t="s">
        <v>167</v>
      </c>
      <c r="B62" s="212" t="s">
        <v>177</v>
      </c>
      <c r="C62" s="210"/>
      <c r="D62" s="210"/>
      <c r="E62" s="210"/>
      <c r="F62" s="210"/>
      <c r="G62" s="210"/>
      <c r="H62" s="210"/>
      <c r="I62" s="210"/>
      <c r="J62" s="211"/>
      <c r="K62" s="187" t="s">
        <v>93</v>
      </c>
    </row>
    <row r="63" spans="1:11">
      <c r="A63" s="213" t="s">
        <v>167</v>
      </c>
      <c r="B63" s="212" t="s">
        <v>178</v>
      </c>
      <c r="C63" s="210"/>
      <c r="D63" s="210"/>
      <c r="E63" s="210"/>
      <c r="F63" s="210"/>
      <c r="G63" s="210"/>
      <c r="H63" s="210"/>
      <c r="I63" s="210"/>
      <c r="J63" s="211"/>
      <c r="K63" s="187" t="s">
        <v>93</v>
      </c>
    </row>
    <row r="64" spans="1:11">
      <c r="A64" s="205" t="s">
        <v>167</v>
      </c>
      <c r="B64" s="206" t="s">
        <v>179</v>
      </c>
      <c r="C64" s="207"/>
      <c r="D64" s="207"/>
      <c r="E64" s="207"/>
      <c r="F64" s="207"/>
      <c r="G64" s="207"/>
      <c r="H64" s="207"/>
      <c r="I64" s="207"/>
      <c r="J64" s="208"/>
      <c r="K64" s="187" t="s">
        <v>93</v>
      </c>
    </row>
    <row r="65" spans="1:18">
      <c r="A65" s="205" t="s">
        <v>167</v>
      </c>
      <c r="B65" s="206" t="s">
        <v>180</v>
      </c>
      <c r="C65" s="207"/>
      <c r="D65" s="207"/>
      <c r="E65" s="207"/>
      <c r="F65" s="207"/>
      <c r="G65" s="207"/>
      <c r="H65" s="207"/>
      <c r="I65" s="207"/>
      <c r="J65" s="208"/>
      <c r="K65" s="187" t="s">
        <v>93</v>
      </c>
    </row>
    <row r="66" spans="1:18">
      <c r="A66" s="205" t="s">
        <v>167</v>
      </c>
      <c r="B66" s="206" t="s">
        <v>181</v>
      </c>
      <c r="C66" s="207"/>
      <c r="D66" s="207"/>
      <c r="E66" s="207"/>
      <c r="F66" s="207"/>
      <c r="G66" s="207"/>
      <c r="H66" s="207"/>
      <c r="I66" s="207"/>
      <c r="J66" s="208"/>
      <c r="K66" s="187" t="s">
        <v>93</v>
      </c>
    </row>
    <row r="67" spans="1:18">
      <c r="A67" s="209">
        <v>32</v>
      </c>
      <c r="B67" s="206" t="s">
        <v>182</v>
      </c>
      <c r="C67" s="214"/>
      <c r="D67" s="214"/>
      <c r="E67" s="214"/>
      <c r="F67" s="214"/>
      <c r="G67" s="214"/>
      <c r="H67" s="214"/>
      <c r="I67" s="214"/>
      <c r="J67" s="215"/>
      <c r="K67" s="187" t="s">
        <v>93</v>
      </c>
    </row>
    <row r="68" spans="1:18" ht="15">
      <c r="A68" s="813" t="s">
        <v>183</v>
      </c>
      <c r="B68" s="814"/>
      <c r="C68" s="199"/>
      <c r="D68" s="199"/>
      <c r="E68" s="199"/>
      <c r="F68" s="199"/>
      <c r="G68" s="199"/>
      <c r="H68" s="199"/>
      <c r="I68" s="199"/>
      <c r="J68" s="200"/>
      <c r="K68" s="187" t="s">
        <v>93</v>
      </c>
    </row>
    <row r="69" spans="1:18">
      <c r="A69" s="205" t="s">
        <v>184</v>
      </c>
      <c r="B69" s="206" t="s">
        <v>185</v>
      </c>
      <c r="C69" s="207"/>
      <c r="D69" s="207"/>
      <c r="E69" s="207"/>
      <c r="F69" s="207"/>
      <c r="G69" s="207"/>
      <c r="H69" s="207"/>
      <c r="I69" s="207"/>
      <c r="J69" s="208"/>
      <c r="K69" s="187" t="s">
        <v>93</v>
      </c>
    </row>
    <row r="70" spans="1:18">
      <c r="A70" s="205" t="s">
        <v>184</v>
      </c>
      <c r="B70" s="206" t="s">
        <v>186</v>
      </c>
      <c r="C70" s="207"/>
      <c r="D70" s="207"/>
      <c r="E70" s="207"/>
      <c r="F70" s="207"/>
      <c r="G70" s="207"/>
      <c r="H70" s="207"/>
      <c r="I70" s="207"/>
      <c r="J70" s="208"/>
      <c r="K70" s="187" t="s">
        <v>93</v>
      </c>
    </row>
    <row r="71" spans="1:18">
      <c r="A71" s="205" t="s">
        <v>184</v>
      </c>
      <c r="B71" s="206" t="s">
        <v>187</v>
      </c>
      <c r="C71" s="207"/>
      <c r="D71" s="207"/>
      <c r="E71" s="207"/>
      <c r="F71" s="207"/>
      <c r="G71" s="207"/>
      <c r="H71" s="207"/>
      <c r="I71" s="207"/>
      <c r="J71" s="208"/>
      <c r="K71" s="187" t="s">
        <v>93</v>
      </c>
    </row>
    <row r="72" spans="1:18">
      <c r="A72" s="205" t="s">
        <v>184</v>
      </c>
      <c r="B72" s="206" t="s">
        <v>188</v>
      </c>
      <c r="C72" s="207"/>
      <c r="D72" s="207"/>
      <c r="E72" s="207"/>
      <c r="F72" s="207"/>
      <c r="G72" s="207"/>
      <c r="H72" s="207"/>
      <c r="I72" s="207"/>
      <c r="J72" s="208"/>
      <c r="K72" s="187" t="s">
        <v>93</v>
      </c>
    </row>
    <row r="73" spans="1:18">
      <c r="A73" s="205" t="s">
        <v>184</v>
      </c>
      <c r="B73" s="206" t="s">
        <v>189</v>
      </c>
      <c r="C73" s="207"/>
      <c r="D73" s="207"/>
      <c r="E73" s="207"/>
      <c r="F73" s="207"/>
      <c r="G73" s="207"/>
      <c r="H73" s="207"/>
      <c r="I73" s="207"/>
      <c r="J73" s="208"/>
      <c r="K73" s="187" t="s">
        <v>93</v>
      </c>
    </row>
    <row r="74" spans="1:18">
      <c r="A74" s="205" t="s">
        <v>184</v>
      </c>
      <c r="B74" s="206" t="s">
        <v>190</v>
      </c>
      <c r="C74" s="207"/>
      <c r="D74" s="207"/>
      <c r="E74" s="207"/>
      <c r="F74" s="207"/>
      <c r="G74" s="207"/>
      <c r="H74" s="207"/>
      <c r="I74" s="207"/>
      <c r="J74" s="208"/>
      <c r="K74" s="187" t="s">
        <v>93</v>
      </c>
    </row>
    <row r="75" spans="1:18">
      <c r="A75" s="216" t="s">
        <v>184</v>
      </c>
      <c r="B75" s="217" t="s">
        <v>191</v>
      </c>
      <c r="C75" s="218"/>
      <c r="D75" s="218"/>
      <c r="E75" s="218"/>
      <c r="F75" s="218"/>
      <c r="G75" s="218"/>
      <c r="H75" s="218"/>
      <c r="I75" s="218"/>
      <c r="J75" s="219"/>
      <c r="K75" s="187" t="s">
        <v>93</v>
      </c>
    </row>
    <row r="76" spans="1:18">
      <c r="A76" s="213" t="s">
        <v>184</v>
      </c>
      <c r="B76" s="212" t="s">
        <v>192</v>
      </c>
      <c r="C76" s="210"/>
      <c r="D76" s="210"/>
      <c r="E76" s="210"/>
      <c r="F76" s="210"/>
      <c r="G76" s="210"/>
      <c r="H76" s="210"/>
      <c r="I76" s="210"/>
      <c r="J76" s="211"/>
      <c r="K76" s="187" t="s">
        <v>93</v>
      </c>
    </row>
    <row r="77" spans="1:18">
      <c r="A77" s="198"/>
      <c r="B77" s="220" t="s">
        <v>193</v>
      </c>
      <c r="C77" s="199"/>
      <c r="D77" s="199"/>
      <c r="E77" s="199"/>
      <c r="F77" s="199"/>
      <c r="G77" s="199"/>
      <c r="H77" s="199"/>
      <c r="I77" s="199"/>
      <c r="J77" s="200"/>
      <c r="K77" s="187" t="s">
        <v>93</v>
      </c>
    </row>
    <row r="78" spans="1:18" ht="15">
      <c r="A78" s="819" t="s">
        <v>16</v>
      </c>
      <c r="B78" s="820"/>
      <c r="C78" s="820"/>
      <c r="D78" s="820"/>
      <c r="E78" s="820"/>
      <c r="F78" s="820"/>
      <c r="G78" s="820"/>
      <c r="H78" s="820"/>
      <c r="I78" s="820"/>
      <c r="J78" s="820"/>
      <c r="K78" s="187"/>
    </row>
    <row r="80" spans="1:18" s="223" customFormat="1" ht="15.75">
      <c r="A80" s="810" t="s">
        <v>78</v>
      </c>
      <c r="B80" s="798"/>
      <c r="C80" s="798"/>
      <c r="D80" s="798"/>
      <c r="E80" s="798"/>
      <c r="F80" s="798"/>
      <c r="G80" s="798"/>
      <c r="H80" s="798"/>
      <c r="I80" s="798"/>
      <c r="J80" s="798"/>
      <c r="K80" s="221"/>
      <c r="L80" s="222"/>
      <c r="M80" s="222"/>
      <c r="N80" s="222"/>
      <c r="O80" s="222"/>
      <c r="P80" s="222"/>
      <c r="Q80" s="222"/>
      <c r="R80" s="222"/>
    </row>
    <row r="81" spans="1:18" s="223" customFormat="1" ht="15.75">
      <c r="A81" s="815" t="s">
        <v>194</v>
      </c>
      <c r="B81" s="816"/>
      <c r="C81" s="816"/>
      <c r="D81" s="816"/>
      <c r="E81" s="816"/>
      <c r="F81" s="816"/>
      <c r="G81" s="816"/>
      <c r="H81" s="816"/>
      <c r="I81" s="816"/>
      <c r="J81" s="816"/>
      <c r="K81" s="816"/>
      <c r="L81" s="816"/>
      <c r="M81" s="816"/>
      <c r="N81" s="816"/>
      <c r="O81" s="816"/>
      <c r="P81" s="816"/>
      <c r="Q81" s="816"/>
      <c r="R81" s="816"/>
    </row>
    <row r="82" spans="1:18" s="223" customFormat="1" ht="15.75">
      <c r="A82" s="224"/>
      <c r="B82" s="222"/>
      <c r="C82" s="222"/>
      <c r="D82" s="222"/>
      <c r="E82" s="222"/>
      <c r="F82" s="222"/>
      <c r="G82" s="222"/>
      <c r="H82" s="222"/>
      <c r="I82" s="222"/>
      <c r="J82" s="222"/>
      <c r="K82" s="221"/>
      <c r="L82" s="222"/>
      <c r="M82" s="222"/>
      <c r="N82" s="222"/>
      <c r="O82" s="222"/>
      <c r="P82" s="222"/>
      <c r="Q82" s="222"/>
      <c r="R82" s="222"/>
    </row>
    <row r="83" spans="1:18" s="223" customFormat="1" ht="18.75" customHeight="1">
      <c r="A83" s="811" t="s">
        <v>195</v>
      </c>
      <c r="B83" s="812"/>
      <c r="C83" s="812"/>
      <c r="D83" s="812"/>
      <c r="E83" s="812"/>
      <c r="F83" s="812"/>
      <c r="G83" s="812"/>
      <c r="H83" s="812"/>
      <c r="I83" s="812"/>
      <c r="J83" s="812"/>
      <c r="K83" s="225"/>
      <c r="L83" s="226"/>
      <c r="M83" s="226"/>
      <c r="N83" s="226"/>
      <c r="O83" s="226"/>
      <c r="P83" s="226"/>
      <c r="Q83" s="226"/>
      <c r="R83" s="226"/>
    </row>
    <row r="84" spans="1:18" s="223" customFormat="1" ht="15.75">
      <c r="A84" s="227"/>
      <c r="B84" s="228"/>
      <c r="C84" s="228"/>
      <c r="D84" s="228"/>
      <c r="E84" s="228"/>
      <c r="F84" s="228"/>
      <c r="G84" s="228"/>
      <c r="H84" s="228"/>
      <c r="I84" s="228"/>
      <c r="J84" s="228"/>
      <c r="K84" s="229"/>
      <c r="L84" s="228"/>
      <c r="M84" s="228"/>
      <c r="N84" s="228"/>
      <c r="O84" s="228"/>
      <c r="P84" s="228"/>
      <c r="Q84" s="228"/>
      <c r="R84" s="228"/>
    </row>
    <row r="85" spans="1:18" s="223" customFormat="1" ht="14.25" customHeight="1">
      <c r="A85" s="808" t="s">
        <v>196</v>
      </c>
      <c r="B85" s="809"/>
      <c r="C85" s="809"/>
      <c r="D85" s="809"/>
      <c r="E85" s="809"/>
      <c r="F85" s="809"/>
      <c r="G85" s="809"/>
      <c r="H85" s="809"/>
      <c r="I85" s="809"/>
      <c r="J85" s="809"/>
      <c r="K85" s="809"/>
      <c r="L85" s="809"/>
      <c r="M85" s="809"/>
      <c r="N85" s="809"/>
      <c r="O85" s="809"/>
      <c r="P85" s="809"/>
      <c r="Q85" s="809"/>
      <c r="R85" s="809"/>
    </row>
    <row r="86" spans="1:18" s="230" customFormat="1">
      <c r="A86" s="808"/>
      <c r="B86" s="809"/>
      <c r="C86" s="809"/>
      <c r="D86" s="809"/>
      <c r="E86" s="809"/>
      <c r="F86" s="809"/>
      <c r="G86" s="809"/>
      <c r="H86" s="809"/>
      <c r="I86" s="809"/>
      <c r="J86" s="809"/>
      <c r="K86" s="809"/>
      <c r="L86" s="809"/>
      <c r="M86" s="809"/>
      <c r="N86" s="809"/>
      <c r="O86" s="809"/>
      <c r="P86" s="809"/>
      <c r="Q86" s="809"/>
      <c r="R86" s="809"/>
    </row>
    <row r="87" spans="1:18">
      <c r="A87" s="231"/>
      <c r="B87" s="232"/>
      <c r="C87" s="233"/>
      <c r="D87" s="233"/>
      <c r="E87" s="233"/>
      <c r="F87" s="233"/>
      <c r="G87" s="233"/>
      <c r="H87" s="233"/>
      <c r="I87" s="233"/>
      <c r="J87" s="233"/>
      <c r="K87" s="234"/>
      <c r="L87" s="232"/>
      <c r="M87" s="232"/>
      <c r="N87" s="232"/>
      <c r="O87" s="232"/>
      <c r="P87" s="232"/>
      <c r="Q87" s="232"/>
      <c r="R87" s="232"/>
    </row>
  </sheetData>
  <mergeCells count="23">
    <mergeCell ref="A86:R86"/>
    <mergeCell ref="A80:J80"/>
    <mergeCell ref="A83:J83"/>
    <mergeCell ref="A85:R85"/>
    <mergeCell ref="G12:G13"/>
    <mergeCell ref="F12:F13"/>
    <mergeCell ref="I12:I13"/>
    <mergeCell ref="D12:D13"/>
    <mergeCell ref="A52:B52"/>
    <mergeCell ref="A68:B68"/>
    <mergeCell ref="A81:R81"/>
    <mergeCell ref="C12:C13"/>
    <mergeCell ref="A78:J78"/>
    <mergeCell ref="A14:B14"/>
    <mergeCell ref="A25:B25"/>
    <mergeCell ref="A1:J1"/>
    <mergeCell ref="A3:J3"/>
    <mergeCell ref="A4:J4"/>
    <mergeCell ref="A5:J5"/>
    <mergeCell ref="E12:E13"/>
    <mergeCell ref="J12:J13"/>
    <mergeCell ref="H12:H13"/>
    <mergeCell ref="A12:B13"/>
  </mergeCells>
  <phoneticPr fontId="34" type="noConversion"/>
  <printOptions horizontalCentered="1"/>
  <pageMargins left="0.75" right="0.75" top="0.3" bottom="1" header="0.1" footer="0.5"/>
  <pageSetup scale="75" fitToHeight="2" orientation="landscape" r:id="rId1"/>
  <headerFooter alignWithMargins="0">
    <oddFooter>&amp;C&amp;11Exhibit N:  Modular Cost for New Positions</oddFooter>
  </headerFooter>
  <rowBreaks count="1" manualBreakCount="1">
    <brk id="51" max="10"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15</vt:i4>
      </vt:variant>
      <vt:variant>
        <vt:lpstr>Named Ranges</vt:lpstr>
      </vt:variant>
      <vt:variant>
        <vt:i4>21</vt:i4>
      </vt:variant>
    </vt:vector>
  </HeadingPairs>
  <TitlesOfParts>
    <vt:vector size="36" baseType="lpstr">
      <vt:lpstr>A. Organizational Chart</vt:lpstr>
      <vt:lpstr>B. Summary of Requirements</vt:lpstr>
      <vt:lpstr>D. Strategic Goals &amp; Objectives</vt:lpstr>
      <vt:lpstr>F. 2010 Crosswalk</vt:lpstr>
      <vt:lpstr>H. Reimbursable Resources</vt:lpstr>
      <vt:lpstr>I. Permanent Positions</vt:lpstr>
      <vt:lpstr>K. Summary by Grade</vt:lpstr>
      <vt:lpstr>L. Summary by Object Class</vt:lpstr>
      <vt:lpstr>N-1. Foreign Agent</vt:lpstr>
      <vt:lpstr>N-2. Domestic Attorney</vt:lpstr>
      <vt:lpstr>N-3. Domestic Agent</vt:lpstr>
      <vt:lpstr>N-4. Domestic Prof Sup</vt:lpstr>
      <vt:lpstr>N-5. Domestic Clerical</vt:lpstr>
      <vt:lpstr>O. Overseas</vt:lpstr>
      <vt:lpstr>O. Aircraft</vt:lpstr>
      <vt:lpstr>'B. Summary of Requirements'!DL</vt:lpstr>
      <vt:lpstr>'B. Summary of Requirements'!Print_Area</vt:lpstr>
      <vt:lpstr>'D. Strategic Goals &amp; Objectives'!Print_Area</vt:lpstr>
      <vt:lpstr>'F. 2010 Crosswalk'!Print_Area</vt:lpstr>
      <vt:lpstr>'H. Reimbursable Resources'!Print_Area</vt:lpstr>
      <vt:lpstr>'I. Permanent Positions'!Print_Area</vt:lpstr>
      <vt:lpstr>'K. Summary by Grade'!Print_Area</vt:lpstr>
      <vt:lpstr>'L. Summary by Object Class'!Print_Area</vt:lpstr>
      <vt:lpstr>'N-1. Foreign Agent'!Print_Area</vt:lpstr>
      <vt:lpstr>'N-2. Domestic Attorney'!Print_Area</vt:lpstr>
      <vt:lpstr>'N-3. Domestic Agent'!Print_Area</vt:lpstr>
      <vt:lpstr>'N-4. Domestic Prof Sup'!Print_Area</vt:lpstr>
      <vt:lpstr>'N-5. Domestic Clerical'!Print_Area</vt:lpstr>
      <vt:lpstr>'O. Aircraft'!Print_Area</vt:lpstr>
      <vt:lpstr>'O. Overseas'!Print_Area</vt:lpstr>
      <vt:lpstr>'N-1. Foreign Agent'!Print_Titles</vt:lpstr>
      <vt:lpstr>'N-2. Domestic Attorney'!Print_Titles</vt:lpstr>
      <vt:lpstr>'N-3. Domestic Agent'!Print_Titles</vt:lpstr>
      <vt:lpstr>'N-4. Domestic Prof Sup'!Print_Titles</vt:lpstr>
      <vt:lpstr>'N-5. Domestic Clerical'!Print_Titles</vt:lpstr>
      <vt:lpstr>'H. Reimbursable Resources'!REIMPRO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rlindsay</cp:lastModifiedBy>
  <cp:lastPrinted>2011-02-04T17:23:04Z</cp:lastPrinted>
  <dcterms:created xsi:type="dcterms:W3CDTF">2003-08-28T20:51:00Z</dcterms:created>
  <dcterms:modified xsi:type="dcterms:W3CDTF">2011-02-09T20:09:52Z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